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drawings/drawing2.xml" ContentType="application/vnd.openxmlformats-officedocument.drawing+xml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embeddings/oleObject98.bin" ContentType="application/vnd.openxmlformats-officedocument.oleObject"/>
  <Override PartName="/xl/embeddings/oleObject99.bin" ContentType="application/vnd.openxmlformats-officedocument.oleObject"/>
  <Override PartName="/xl/embeddings/oleObject100.bin" ContentType="application/vnd.openxmlformats-officedocument.oleObject"/>
  <Override PartName="/xl/embeddings/oleObject101.bin" ContentType="application/vnd.openxmlformats-officedocument.oleObject"/>
  <Override PartName="/xl/embeddings/oleObject102.bin" ContentType="application/vnd.openxmlformats-officedocument.oleObject"/>
  <Override PartName="/xl/embeddings/oleObject103.bin" ContentType="application/vnd.openxmlformats-officedocument.oleObject"/>
  <Override PartName="/xl/embeddings/oleObject104.bin" ContentType="application/vnd.openxmlformats-officedocument.oleObject"/>
  <Override PartName="/xl/embeddings/oleObject105.bin" ContentType="application/vnd.openxmlformats-officedocument.oleObject"/>
  <Override PartName="/xl/embeddings/oleObject10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620EC5DE-7538-4FF7-B8B8-111DD108495D}" xr6:coauthVersionLast="43" xr6:coauthVersionMax="43" xr10:uidLastSave="{00000000-0000-0000-0000-000000000000}"/>
  <bookViews>
    <workbookView xWindow="1104" yWindow="492" windowWidth="19848" windowHeight="10992" activeTab="1" xr2:uid="{00000000-000D-0000-FFFF-FFFF00000000}"/>
  </bookViews>
  <sheets>
    <sheet name="单向板计算" sheetId="1" r:id="rId1"/>
    <sheet name="双向板计算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2" l="1"/>
  <c r="H39" i="2" s="1"/>
  <c r="I39" i="2" s="1"/>
  <c r="J39" i="2" s="1"/>
  <c r="K39" i="2" s="1"/>
  <c r="F39" i="2"/>
  <c r="H38" i="2"/>
  <c r="I38" i="2" s="1"/>
  <c r="J38" i="2" s="1"/>
  <c r="G38" i="2"/>
  <c r="F38" i="2"/>
  <c r="G37" i="2"/>
  <c r="H37" i="2" s="1"/>
  <c r="I37" i="2" s="1"/>
  <c r="J37" i="2" s="1"/>
  <c r="K37" i="2" s="1"/>
  <c r="F37" i="2"/>
  <c r="H36" i="2"/>
  <c r="I36" i="2" s="1"/>
  <c r="J36" i="2" s="1"/>
  <c r="G36" i="2"/>
  <c r="F36" i="2"/>
  <c r="J33" i="2"/>
  <c r="G13" i="2"/>
  <c r="G12" i="2"/>
  <c r="G11" i="2"/>
  <c r="G14" i="2"/>
  <c r="F13" i="2"/>
  <c r="F14" i="2"/>
  <c r="F11" i="2"/>
  <c r="F12" i="2"/>
  <c r="J8" i="2"/>
  <c r="M112" i="1"/>
  <c r="O112" i="1" s="1"/>
  <c r="Q112" i="1" s="1"/>
  <c r="R112" i="1" s="1"/>
  <c r="S112" i="1" s="1"/>
  <c r="T112" i="1" s="1"/>
  <c r="L112" i="1"/>
  <c r="L110" i="1"/>
  <c r="L111" i="1" s="1"/>
  <c r="O109" i="1"/>
  <c r="Q109" i="1" s="1"/>
  <c r="R109" i="1" s="1"/>
  <c r="S109" i="1" s="1"/>
  <c r="T109" i="1" s="1"/>
  <c r="M109" i="1"/>
  <c r="M110" i="1" s="1"/>
  <c r="L109" i="1"/>
  <c r="O108" i="1"/>
  <c r="Q108" i="1" s="1"/>
  <c r="R108" i="1" s="1"/>
  <c r="S108" i="1" s="1"/>
  <c r="T108" i="1" s="1"/>
  <c r="S105" i="1"/>
  <c r="M125" i="1"/>
  <c r="M126" i="1" s="1"/>
  <c r="M124" i="1"/>
  <c r="O124" i="1" s="1"/>
  <c r="Q124" i="1" s="1"/>
  <c r="R124" i="1" s="1"/>
  <c r="S124" i="1" s="1"/>
  <c r="T124" i="1" s="1"/>
  <c r="L124" i="1"/>
  <c r="L125" i="1" s="1"/>
  <c r="L126" i="1" s="1"/>
  <c r="L128" i="1" s="1"/>
  <c r="L129" i="1" s="1"/>
  <c r="L130" i="1" s="1"/>
  <c r="L131" i="1" s="1"/>
  <c r="Q123" i="1"/>
  <c r="R123" i="1" s="1"/>
  <c r="S123" i="1" s="1"/>
  <c r="T123" i="1" s="1"/>
  <c r="O123" i="1"/>
  <c r="S120" i="1"/>
  <c r="M100" i="1"/>
  <c r="O100" i="1" s="1"/>
  <c r="Q100" i="1" s="1"/>
  <c r="R100" i="1" s="1"/>
  <c r="S100" i="1" s="1"/>
  <c r="T100" i="1" s="1"/>
  <c r="L100" i="1"/>
  <c r="M95" i="1"/>
  <c r="O95" i="1" s="1"/>
  <c r="Q95" i="1" s="1"/>
  <c r="R95" i="1" s="1"/>
  <c r="S95" i="1" s="1"/>
  <c r="T95" i="1" s="1"/>
  <c r="L95" i="1"/>
  <c r="L96" i="1" s="1"/>
  <c r="L98" i="1" s="1"/>
  <c r="L99" i="1" s="1"/>
  <c r="Q94" i="1"/>
  <c r="R94" i="1" s="1"/>
  <c r="S94" i="1" s="1"/>
  <c r="T94" i="1" s="1"/>
  <c r="O94" i="1"/>
  <c r="S91" i="1"/>
  <c r="L86" i="1"/>
  <c r="M80" i="1"/>
  <c r="M81" i="1" s="1"/>
  <c r="M82" i="1" s="1"/>
  <c r="O82" i="1" s="1"/>
  <c r="Q82" i="1" s="1"/>
  <c r="R82" i="1" s="1"/>
  <c r="S82" i="1" s="1"/>
  <c r="T82" i="1" s="1"/>
  <c r="M79" i="1"/>
  <c r="O79" i="1" s="1"/>
  <c r="Q79" i="1" s="1"/>
  <c r="R79" i="1" s="1"/>
  <c r="S79" i="1" s="1"/>
  <c r="T79" i="1" s="1"/>
  <c r="L79" i="1"/>
  <c r="L80" i="1" s="1"/>
  <c r="L81" i="1" s="1"/>
  <c r="L83" i="1" s="1"/>
  <c r="L84" i="1" s="1"/>
  <c r="L85" i="1" s="1"/>
  <c r="Q78" i="1"/>
  <c r="R78" i="1" s="1"/>
  <c r="S78" i="1" s="1"/>
  <c r="T78" i="1" s="1"/>
  <c r="O78" i="1"/>
  <c r="S75" i="1"/>
  <c r="M71" i="1"/>
  <c r="O71" i="1" s="1"/>
  <c r="Q71" i="1" s="1"/>
  <c r="R71" i="1" s="1"/>
  <c r="S71" i="1" s="1"/>
  <c r="T71" i="1" s="1"/>
  <c r="L71" i="1"/>
  <c r="L64" i="1"/>
  <c r="L65" i="1"/>
  <c r="L66" i="1" s="1"/>
  <c r="L67" i="1" s="1"/>
  <c r="L68" i="1" s="1"/>
  <c r="L69" i="1" s="1"/>
  <c r="L70" i="1" s="1"/>
  <c r="M50" i="1"/>
  <c r="M51" i="1" s="1"/>
  <c r="L50" i="1"/>
  <c r="L51" i="1" s="1"/>
  <c r="L52" i="1" s="1"/>
  <c r="L53" i="1" s="1"/>
  <c r="L54" i="1" s="1"/>
  <c r="L55" i="1" s="1"/>
  <c r="L56" i="1" s="1"/>
  <c r="L57" i="1" s="1"/>
  <c r="L58" i="1" s="1"/>
  <c r="L59" i="1" s="1"/>
  <c r="L61" i="1" s="1"/>
  <c r="L62" i="1" s="1"/>
  <c r="L63" i="1" s="1"/>
  <c r="Q49" i="1"/>
  <c r="R49" i="1" s="1"/>
  <c r="S49" i="1" s="1"/>
  <c r="T49" i="1" s="1"/>
  <c r="O49" i="1"/>
  <c r="S46" i="1"/>
  <c r="K38" i="2" l="1"/>
  <c r="H11" i="2"/>
  <c r="I11" i="2" s="1"/>
  <c r="J11" i="2" s="1"/>
  <c r="K11" i="2" s="1"/>
  <c r="K36" i="2"/>
  <c r="H14" i="2"/>
  <c r="I14" i="2" s="1"/>
  <c r="J14" i="2" s="1"/>
  <c r="K14" i="2" s="1"/>
  <c r="H13" i="2"/>
  <c r="I13" i="2" s="1"/>
  <c r="J13" i="2" s="1"/>
  <c r="K13" i="2" s="1"/>
  <c r="H12" i="2"/>
  <c r="I12" i="2" s="1"/>
  <c r="J12" i="2" s="1"/>
  <c r="K12" i="2" s="1"/>
  <c r="O110" i="1"/>
  <c r="Q110" i="1" s="1"/>
  <c r="R110" i="1" s="1"/>
  <c r="S110" i="1" s="1"/>
  <c r="T110" i="1" s="1"/>
  <c r="M111" i="1"/>
  <c r="M83" i="1"/>
  <c r="O126" i="1"/>
  <c r="Q126" i="1" s="1"/>
  <c r="R126" i="1" s="1"/>
  <c r="S126" i="1" s="1"/>
  <c r="T126" i="1" s="1"/>
  <c r="M127" i="1"/>
  <c r="O125" i="1"/>
  <c r="Q125" i="1" s="1"/>
  <c r="R125" i="1" s="1"/>
  <c r="S125" i="1" s="1"/>
  <c r="T125" i="1" s="1"/>
  <c r="M96" i="1"/>
  <c r="O81" i="1"/>
  <c r="Q81" i="1" s="1"/>
  <c r="R81" i="1" s="1"/>
  <c r="S81" i="1" s="1"/>
  <c r="T81" i="1" s="1"/>
  <c r="O80" i="1"/>
  <c r="Q80" i="1" s="1"/>
  <c r="R80" i="1" s="1"/>
  <c r="S80" i="1" s="1"/>
  <c r="T80" i="1" s="1"/>
  <c r="M52" i="1"/>
  <c r="O51" i="1"/>
  <c r="Q51" i="1" s="1"/>
  <c r="R51" i="1" s="1"/>
  <c r="S51" i="1" s="1"/>
  <c r="T51" i="1" s="1"/>
  <c r="O50" i="1"/>
  <c r="Q50" i="1" s="1"/>
  <c r="R50" i="1" s="1"/>
  <c r="S50" i="1" s="1"/>
  <c r="T50" i="1" s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S7" i="1"/>
  <c r="O111" i="1" l="1"/>
  <c r="Q111" i="1" s="1"/>
  <c r="R111" i="1" s="1"/>
  <c r="S111" i="1" s="1"/>
  <c r="T111" i="1" s="1"/>
  <c r="O83" i="1"/>
  <c r="Q83" i="1" s="1"/>
  <c r="R83" i="1" s="1"/>
  <c r="S83" i="1" s="1"/>
  <c r="T83" i="1" s="1"/>
  <c r="M84" i="1"/>
  <c r="O127" i="1"/>
  <c r="Q127" i="1" s="1"/>
  <c r="R127" i="1" s="1"/>
  <c r="S127" i="1" s="1"/>
  <c r="T127" i="1" s="1"/>
  <c r="M128" i="1"/>
  <c r="M97" i="1"/>
  <c r="O96" i="1"/>
  <c r="Q96" i="1" s="1"/>
  <c r="R96" i="1" s="1"/>
  <c r="S96" i="1" s="1"/>
  <c r="T96" i="1" s="1"/>
  <c r="M53" i="1"/>
  <c r="O52" i="1"/>
  <c r="Q52" i="1" s="1"/>
  <c r="R52" i="1" s="1"/>
  <c r="S52" i="1" s="1"/>
  <c r="T52" i="1" s="1"/>
  <c r="X7" i="1"/>
  <c r="M13" i="1"/>
  <c r="O13" i="1" s="1"/>
  <c r="Q13" i="1" s="1"/>
  <c r="M12" i="1"/>
  <c r="M11" i="1"/>
  <c r="O11" i="1" s="1"/>
  <c r="Q11" i="1" s="1"/>
  <c r="Q10" i="1"/>
  <c r="L11" i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6" i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O12" i="1"/>
  <c r="Q12" i="1" s="1"/>
  <c r="O10" i="1"/>
  <c r="M85" i="1" l="1"/>
  <c r="O84" i="1"/>
  <c r="Q84" i="1" s="1"/>
  <c r="R84" i="1" s="1"/>
  <c r="S84" i="1" s="1"/>
  <c r="T84" i="1" s="1"/>
  <c r="M129" i="1"/>
  <c r="O128" i="1"/>
  <c r="Q128" i="1" s="1"/>
  <c r="R128" i="1" s="1"/>
  <c r="S128" i="1" s="1"/>
  <c r="T128" i="1" s="1"/>
  <c r="M98" i="1"/>
  <c r="O97" i="1"/>
  <c r="Q97" i="1" s="1"/>
  <c r="R97" i="1" s="1"/>
  <c r="S97" i="1" s="1"/>
  <c r="T97" i="1" s="1"/>
  <c r="O53" i="1"/>
  <c r="Q53" i="1" s="1"/>
  <c r="R53" i="1" s="1"/>
  <c r="S53" i="1" s="1"/>
  <c r="T53" i="1" s="1"/>
  <c r="M54" i="1"/>
  <c r="M14" i="1"/>
  <c r="R11" i="1"/>
  <c r="S11" i="1" s="1"/>
  <c r="R12" i="1"/>
  <c r="S12" i="1" s="1"/>
  <c r="R13" i="1"/>
  <c r="S13" i="1" s="1"/>
  <c r="R10" i="1"/>
  <c r="S10" i="1" s="1"/>
  <c r="O129" i="1" l="1"/>
  <c r="Q129" i="1" s="1"/>
  <c r="R129" i="1" s="1"/>
  <c r="S129" i="1" s="1"/>
  <c r="T129" i="1" s="1"/>
  <c r="M130" i="1"/>
  <c r="M86" i="1"/>
  <c r="O86" i="1" s="1"/>
  <c r="Q86" i="1" s="1"/>
  <c r="R86" i="1" s="1"/>
  <c r="S86" i="1" s="1"/>
  <c r="T86" i="1" s="1"/>
  <c r="O85" i="1"/>
  <c r="Q85" i="1" s="1"/>
  <c r="R85" i="1" s="1"/>
  <c r="S85" i="1" s="1"/>
  <c r="T85" i="1" s="1"/>
  <c r="O98" i="1"/>
  <c r="Q98" i="1" s="1"/>
  <c r="R98" i="1" s="1"/>
  <c r="S98" i="1" s="1"/>
  <c r="T98" i="1" s="1"/>
  <c r="M99" i="1"/>
  <c r="M55" i="1"/>
  <c r="O54" i="1"/>
  <c r="Q54" i="1" s="1"/>
  <c r="R54" i="1" s="1"/>
  <c r="S54" i="1" s="1"/>
  <c r="T54" i="1" s="1"/>
  <c r="O14" i="1"/>
  <c r="M15" i="1"/>
  <c r="M131" i="1" l="1"/>
  <c r="O131" i="1" s="1"/>
  <c r="Q131" i="1" s="1"/>
  <c r="R131" i="1" s="1"/>
  <c r="S131" i="1" s="1"/>
  <c r="T131" i="1" s="1"/>
  <c r="O130" i="1"/>
  <c r="Q130" i="1" s="1"/>
  <c r="R130" i="1" s="1"/>
  <c r="S130" i="1" s="1"/>
  <c r="T130" i="1" s="1"/>
  <c r="O99" i="1"/>
  <c r="Q99" i="1" s="1"/>
  <c r="R99" i="1" s="1"/>
  <c r="S99" i="1" s="1"/>
  <c r="T99" i="1" s="1"/>
  <c r="M56" i="1"/>
  <c r="O55" i="1"/>
  <c r="Q55" i="1" s="1"/>
  <c r="R55" i="1" s="1"/>
  <c r="S55" i="1" s="1"/>
  <c r="T55" i="1" s="1"/>
  <c r="M16" i="1"/>
  <c r="O15" i="1"/>
  <c r="Q15" i="1" s="1"/>
  <c r="R15" i="1" s="1"/>
  <c r="S15" i="1" s="1"/>
  <c r="Q14" i="1"/>
  <c r="R14" i="1" s="1"/>
  <c r="S14" i="1" s="1"/>
  <c r="M57" i="1" l="1"/>
  <c r="O56" i="1"/>
  <c r="Q56" i="1" s="1"/>
  <c r="R56" i="1" s="1"/>
  <c r="S56" i="1" s="1"/>
  <c r="T56" i="1" s="1"/>
  <c r="O16" i="1"/>
  <c r="Q16" i="1" s="1"/>
  <c r="R16" i="1" s="1"/>
  <c r="S16" i="1" s="1"/>
  <c r="M17" i="1"/>
  <c r="O57" i="1" l="1"/>
  <c r="Q57" i="1" s="1"/>
  <c r="R57" i="1" s="1"/>
  <c r="S57" i="1" s="1"/>
  <c r="T57" i="1" s="1"/>
  <c r="M58" i="1"/>
  <c r="O17" i="1"/>
  <c r="Q17" i="1" s="1"/>
  <c r="R17" i="1" s="1"/>
  <c r="S17" i="1" s="1"/>
  <c r="M18" i="1"/>
  <c r="M59" i="1" l="1"/>
  <c r="O58" i="1"/>
  <c r="Q58" i="1" s="1"/>
  <c r="R58" i="1" s="1"/>
  <c r="S58" i="1" s="1"/>
  <c r="T58" i="1" s="1"/>
  <c r="O18" i="1"/>
  <c r="M19" i="1"/>
  <c r="M60" i="1" l="1"/>
  <c r="O59" i="1"/>
  <c r="Q59" i="1" s="1"/>
  <c r="R59" i="1" s="1"/>
  <c r="S59" i="1" s="1"/>
  <c r="T59" i="1" s="1"/>
  <c r="M20" i="1"/>
  <c r="O19" i="1"/>
  <c r="Q19" i="1" s="1"/>
  <c r="R19" i="1" s="1"/>
  <c r="S19" i="1" s="1"/>
  <c r="Q18" i="1"/>
  <c r="R18" i="1" s="1"/>
  <c r="S18" i="1" s="1"/>
  <c r="O60" i="1" l="1"/>
  <c r="Q60" i="1" s="1"/>
  <c r="R60" i="1" s="1"/>
  <c r="S60" i="1" s="1"/>
  <c r="T60" i="1" s="1"/>
  <c r="M61" i="1"/>
  <c r="M21" i="1"/>
  <c r="O20" i="1"/>
  <c r="Q20" i="1" s="1"/>
  <c r="R20" i="1" s="1"/>
  <c r="S20" i="1" s="1"/>
  <c r="O61" i="1" l="1"/>
  <c r="Q61" i="1" s="1"/>
  <c r="R61" i="1" s="1"/>
  <c r="S61" i="1" s="1"/>
  <c r="T61" i="1" s="1"/>
  <c r="M62" i="1"/>
  <c r="O21" i="1"/>
  <c r="Q21" i="1" s="1"/>
  <c r="R21" i="1" s="1"/>
  <c r="S21" i="1" s="1"/>
  <c r="M22" i="1"/>
  <c r="O62" i="1" l="1"/>
  <c r="Q62" i="1" s="1"/>
  <c r="R62" i="1" s="1"/>
  <c r="S62" i="1" s="1"/>
  <c r="T62" i="1" s="1"/>
  <c r="M63" i="1"/>
  <c r="O22" i="1"/>
  <c r="M23" i="1"/>
  <c r="M64" i="1" l="1"/>
  <c r="O63" i="1"/>
  <c r="Q63" i="1" s="1"/>
  <c r="R63" i="1" s="1"/>
  <c r="S63" i="1" s="1"/>
  <c r="T63" i="1" s="1"/>
  <c r="M24" i="1"/>
  <c r="O23" i="1"/>
  <c r="Q23" i="1" s="1"/>
  <c r="R23" i="1" s="1"/>
  <c r="S23" i="1" s="1"/>
  <c r="Q22" i="1"/>
  <c r="R22" i="1" s="1"/>
  <c r="S22" i="1" s="1"/>
  <c r="O64" i="1" l="1"/>
  <c r="Q64" i="1" s="1"/>
  <c r="R64" i="1" s="1"/>
  <c r="S64" i="1" s="1"/>
  <c r="T64" i="1" s="1"/>
  <c r="M65" i="1"/>
  <c r="M25" i="1"/>
  <c r="O24" i="1"/>
  <c r="Q24" i="1" s="1"/>
  <c r="R24" i="1" s="1"/>
  <c r="S24" i="1" s="1"/>
  <c r="M66" i="1" l="1"/>
  <c r="O65" i="1"/>
  <c r="Q65" i="1" s="1"/>
  <c r="R65" i="1" s="1"/>
  <c r="S65" i="1" s="1"/>
  <c r="T65" i="1" s="1"/>
  <c r="O25" i="1"/>
  <c r="Q25" i="1" s="1"/>
  <c r="R25" i="1" s="1"/>
  <c r="S25" i="1" s="1"/>
  <c r="M26" i="1"/>
  <c r="M67" i="1" l="1"/>
  <c r="O66" i="1"/>
  <c r="Q66" i="1" s="1"/>
  <c r="R66" i="1" s="1"/>
  <c r="S66" i="1" s="1"/>
  <c r="T66" i="1" s="1"/>
  <c r="O26" i="1"/>
  <c r="M27" i="1"/>
  <c r="O67" i="1" l="1"/>
  <c r="Q67" i="1" s="1"/>
  <c r="R67" i="1" s="1"/>
  <c r="S67" i="1" s="1"/>
  <c r="T67" i="1" s="1"/>
  <c r="M68" i="1"/>
  <c r="M28" i="1"/>
  <c r="O27" i="1"/>
  <c r="Q27" i="1" s="1"/>
  <c r="R27" i="1" s="1"/>
  <c r="S27" i="1" s="1"/>
  <c r="Q26" i="1"/>
  <c r="R26" i="1" s="1"/>
  <c r="S26" i="1" s="1"/>
  <c r="O68" i="1" l="1"/>
  <c r="Q68" i="1" s="1"/>
  <c r="R68" i="1" s="1"/>
  <c r="S68" i="1" s="1"/>
  <c r="T68" i="1" s="1"/>
  <c r="M69" i="1"/>
  <c r="O28" i="1"/>
  <c r="Q28" i="1" s="1"/>
  <c r="R28" i="1" s="1"/>
  <c r="S28" i="1" s="1"/>
  <c r="M29" i="1"/>
  <c r="M70" i="1" l="1"/>
  <c r="O69" i="1"/>
  <c r="Q69" i="1" s="1"/>
  <c r="R69" i="1" s="1"/>
  <c r="S69" i="1" s="1"/>
  <c r="T69" i="1" s="1"/>
  <c r="M30" i="1"/>
  <c r="O29" i="1"/>
  <c r="Q29" i="1" s="1"/>
  <c r="R29" i="1" s="1"/>
  <c r="S29" i="1" s="1"/>
  <c r="O70" i="1" l="1"/>
  <c r="Q70" i="1" s="1"/>
  <c r="R70" i="1" s="1"/>
  <c r="S70" i="1" s="1"/>
  <c r="T70" i="1" s="1"/>
  <c r="M31" i="1"/>
  <c r="O30" i="1"/>
  <c r="Q30" i="1" s="1"/>
  <c r="R30" i="1" s="1"/>
  <c r="S30" i="1" s="1"/>
  <c r="M32" i="1" l="1"/>
  <c r="O31" i="1"/>
  <c r="Q31" i="1" s="1"/>
  <c r="R31" i="1" s="1"/>
  <c r="S31" i="1" s="1"/>
  <c r="O32" i="1" l="1"/>
  <c r="M33" i="1"/>
  <c r="O33" i="1" l="1"/>
  <c r="Q33" i="1" s="1"/>
  <c r="R33" i="1" s="1"/>
  <c r="S33" i="1" s="1"/>
  <c r="M34" i="1"/>
  <c r="Q32" i="1"/>
  <c r="R32" i="1" s="1"/>
  <c r="S32" i="1" s="1"/>
  <c r="M35" i="1" l="1"/>
  <c r="O34" i="1"/>
  <c r="Q34" i="1" s="1"/>
  <c r="R34" i="1" s="1"/>
  <c r="S34" i="1" s="1"/>
  <c r="M36" i="1" l="1"/>
  <c r="O35" i="1"/>
  <c r="Q35" i="1" s="1"/>
  <c r="R35" i="1" s="1"/>
  <c r="S35" i="1" s="1"/>
  <c r="O36" i="1" l="1"/>
  <c r="M37" i="1"/>
  <c r="O37" i="1" l="1"/>
  <c r="Q37" i="1" s="1"/>
  <c r="R37" i="1" s="1"/>
  <c r="S37" i="1" s="1"/>
  <c r="M38" i="1"/>
  <c r="Q36" i="1"/>
  <c r="R36" i="1" s="1"/>
  <c r="S36" i="1" s="1"/>
  <c r="M39" i="1" l="1"/>
  <c r="O38" i="1"/>
  <c r="Q38" i="1" s="1"/>
  <c r="R38" i="1" s="1"/>
  <c r="S38" i="1" s="1"/>
  <c r="M40" i="1" l="1"/>
  <c r="O40" i="1" s="1"/>
  <c r="Q40" i="1" s="1"/>
  <c r="R40" i="1" s="1"/>
  <c r="S40" i="1" s="1"/>
  <c r="O39" i="1"/>
  <c r="Q39" i="1" s="1"/>
  <c r="R39" i="1" s="1"/>
  <c r="S39" i="1" s="1"/>
</calcChain>
</file>

<file path=xl/sharedStrings.xml><?xml version="1.0" encoding="utf-8"?>
<sst xmlns="http://schemas.openxmlformats.org/spreadsheetml/2006/main" count="84" uniqueCount="19">
  <si>
    <t>截面</t>
    <phoneticPr fontId="1" type="noConversion"/>
  </si>
  <si>
    <t>弯矩</t>
    <phoneticPr fontId="1" type="noConversion"/>
  </si>
  <si>
    <t>计算配筋</t>
    <phoneticPr fontId="1" type="noConversion"/>
  </si>
  <si>
    <t>实际配筋</t>
    <phoneticPr fontId="1" type="noConversion"/>
  </si>
  <si>
    <t>混凝土强度设计值</t>
    <phoneticPr fontId="1" type="noConversion"/>
  </si>
  <si>
    <t>钢筋强度设计值</t>
    <phoneticPr fontId="1" type="noConversion"/>
  </si>
  <si>
    <t>A</t>
    <phoneticPr fontId="1" type="noConversion"/>
  </si>
  <si>
    <t>WB1、WB2、WB3、WB4、WB5  连续板计算</t>
    <phoneticPr fontId="1" type="noConversion"/>
  </si>
  <si>
    <t>9.1.3 最大受力钢筋间距</t>
    <phoneticPr fontId="1" type="noConversion"/>
  </si>
  <si>
    <t>选用钢筋直径</t>
    <phoneticPr fontId="1" type="noConversion"/>
  </si>
  <si>
    <t>构造配筋面积</t>
    <phoneticPr fontId="1" type="noConversion"/>
  </si>
  <si>
    <t>B1 连续板计算</t>
    <phoneticPr fontId="1" type="noConversion"/>
  </si>
  <si>
    <t>WB6(WB7、WB8)  连续板计算</t>
    <phoneticPr fontId="1" type="noConversion"/>
  </si>
  <si>
    <t>B2 连续板计算</t>
    <phoneticPr fontId="1" type="noConversion"/>
  </si>
  <si>
    <t>B9 连续板计算</t>
    <phoneticPr fontId="1" type="noConversion"/>
  </si>
  <si>
    <t>刚接(计算最不利支座弯矩)</t>
    <phoneticPr fontId="1" type="noConversion"/>
  </si>
  <si>
    <t>铰接(计算最不利跨中弯矩)</t>
    <phoneticPr fontId="1" type="noConversion"/>
  </si>
  <si>
    <t>系数</t>
    <phoneticPr fontId="1" type="noConversion"/>
  </si>
  <si>
    <t>双向板计算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</si>
</sst>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color theme="1"/>
      <name val="等线"/>
      <family val="2"/>
      <scheme val="minor"/>
    </font>
    <font>
      <sz val="8"/>
      <color theme="1"/>
      <name val="等线"/>
      <family val="3"/>
      <charset val="134"/>
      <scheme val="minor"/>
    </font>
    <font>
      <sz val="9"/>
      <color theme="1"/>
      <name val="RIF"/>
      <family val="3"/>
      <charset val="134"/>
    </font>
    <font>
      <sz val="11"/>
      <color theme="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top"/>
    </xf>
    <xf numFmtId="176" fontId="0" fillId="0" borderId="6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7" fontId="4" fillId="0" borderId="7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/>
    <xf numFmtId="0" fontId="0" fillId="0" borderId="0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/>
    <xf numFmtId="0" fontId="0" fillId="0" borderId="13" xfId="0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center" vertical="center" textRotation="255" wrapText="1"/>
    </xf>
    <xf numFmtId="0" fontId="0" fillId="0" borderId="13" xfId="0" applyBorder="1" applyAlignment="1">
      <alignment horizontal="center" vertical="center" textRotation="255" wrapText="1"/>
    </xf>
    <xf numFmtId="0" fontId="0" fillId="0" borderId="14" xfId="0" applyBorder="1" applyAlignment="1">
      <alignment horizontal="center" vertical="center" textRotation="255" wrapText="1"/>
    </xf>
    <xf numFmtId="0" fontId="0" fillId="0" borderId="8" xfId="0" applyBorder="1"/>
    <xf numFmtId="0" fontId="0" fillId="0" borderId="2" xfId="0" applyBorder="1"/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5" Type="http://schemas.openxmlformats.org/officeDocument/2006/relationships/image" Target="../media/image5.emf"/><Relationship Id="rId4" Type="http://schemas.openxmlformats.org/officeDocument/2006/relationships/image" Target="../media/image4.wmf"/><Relationship Id="rId9" Type="http://schemas.openxmlformats.org/officeDocument/2006/relationships/image" Target="../media/image9.w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13" Type="http://schemas.openxmlformats.org/officeDocument/2006/relationships/image" Target="../media/image14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12" Type="http://schemas.openxmlformats.org/officeDocument/2006/relationships/image" Target="../media/image13.wmf"/><Relationship Id="rId17" Type="http://schemas.openxmlformats.org/officeDocument/2006/relationships/image" Target="../media/image18.wmf"/><Relationship Id="rId2" Type="http://schemas.openxmlformats.org/officeDocument/2006/relationships/image" Target="../media/image2.wmf"/><Relationship Id="rId16" Type="http://schemas.openxmlformats.org/officeDocument/2006/relationships/image" Target="../media/image17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11" Type="http://schemas.openxmlformats.org/officeDocument/2006/relationships/image" Target="../media/image12.wmf"/><Relationship Id="rId5" Type="http://schemas.openxmlformats.org/officeDocument/2006/relationships/image" Target="../media/image9.wmf"/><Relationship Id="rId15" Type="http://schemas.openxmlformats.org/officeDocument/2006/relationships/image" Target="../media/image16.wmf"/><Relationship Id="rId10" Type="http://schemas.openxmlformats.org/officeDocument/2006/relationships/image" Target="../media/image11.wmf"/><Relationship Id="rId4" Type="http://schemas.openxmlformats.org/officeDocument/2006/relationships/image" Target="../media/image4.wmf"/><Relationship Id="rId9" Type="http://schemas.openxmlformats.org/officeDocument/2006/relationships/image" Target="../media/image10.wmf"/><Relationship Id="rId14" Type="http://schemas.openxmlformats.org/officeDocument/2006/relationships/image" Target="../media/image15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68580</xdr:colOff>
          <xdr:row>8</xdr:row>
          <xdr:rowOff>182880</xdr:rowOff>
        </xdr:from>
        <xdr:to>
          <xdr:col>14</xdr:col>
          <xdr:colOff>533400</xdr:colOff>
          <xdr:row>8</xdr:row>
          <xdr:rowOff>388620</xdr:rowOff>
        </xdr:to>
        <xdr:sp macro="" textlink="">
          <xdr:nvSpPr>
            <xdr:cNvPr id="1111" name="Object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99060</xdr:colOff>
          <xdr:row>8</xdr:row>
          <xdr:rowOff>236220</xdr:rowOff>
        </xdr:from>
        <xdr:to>
          <xdr:col>15</xdr:col>
          <xdr:colOff>525780</xdr:colOff>
          <xdr:row>8</xdr:row>
          <xdr:rowOff>434340</xdr:rowOff>
        </xdr:to>
        <xdr:sp macro="" textlink="">
          <xdr:nvSpPr>
            <xdr:cNvPr id="1112" name="Object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106680</xdr:colOff>
          <xdr:row>8</xdr:row>
          <xdr:rowOff>68580</xdr:rowOff>
        </xdr:from>
        <xdr:to>
          <xdr:col>16</xdr:col>
          <xdr:colOff>922020</xdr:colOff>
          <xdr:row>8</xdr:row>
          <xdr:rowOff>434340</xdr:rowOff>
        </xdr:to>
        <xdr:sp macro="" textlink="">
          <xdr:nvSpPr>
            <xdr:cNvPr id="1113" name="Object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182880</xdr:colOff>
          <xdr:row>8</xdr:row>
          <xdr:rowOff>190500</xdr:rowOff>
        </xdr:from>
        <xdr:to>
          <xdr:col>18</xdr:col>
          <xdr:colOff>876300</xdr:colOff>
          <xdr:row>8</xdr:row>
          <xdr:rowOff>480060</xdr:rowOff>
        </xdr:to>
        <xdr:sp macro="" textlink="">
          <xdr:nvSpPr>
            <xdr:cNvPr id="1114" name="Object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571500</xdr:colOff>
          <xdr:row>8</xdr:row>
          <xdr:rowOff>205740</xdr:rowOff>
        </xdr:from>
        <xdr:to>
          <xdr:col>19</xdr:col>
          <xdr:colOff>975360</xdr:colOff>
          <xdr:row>8</xdr:row>
          <xdr:rowOff>419100</xdr:rowOff>
        </xdr:to>
        <xdr:sp macro="" textlink="">
          <xdr:nvSpPr>
            <xdr:cNvPr id="1115" name="Object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83820</xdr:colOff>
          <xdr:row>8</xdr:row>
          <xdr:rowOff>167640</xdr:rowOff>
        </xdr:from>
        <xdr:to>
          <xdr:col>13</xdr:col>
          <xdr:colOff>548640</xdr:colOff>
          <xdr:row>8</xdr:row>
          <xdr:rowOff>373380</xdr:rowOff>
        </xdr:to>
        <xdr:sp macro="" textlink="">
          <xdr:nvSpPr>
            <xdr:cNvPr id="1116" name="Object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99060</xdr:colOff>
          <xdr:row>8</xdr:row>
          <xdr:rowOff>182880</xdr:rowOff>
        </xdr:from>
        <xdr:to>
          <xdr:col>12</xdr:col>
          <xdr:colOff>510540</xdr:colOff>
          <xdr:row>8</xdr:row>
          <xdr:rowOff>388620</xdr:rowOff>
        </xdr:to>
        <xdr:sp macro="" textlink="">
          <xdr:nvSpPr>
            <xdr:cNvPr id="1117" name="Object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137160</xdr:colOff>
          <xdr:row>8</xdr:row>
          <xdr:rowOff>167640</xdr:rowOff>
        </xdr:from>
        <xdr:to>
          <xdr:col>17</xdr:col>
          <xdr:colOff>1165860</xdr:colOff>
          <xdr:row>8</xdr:row>
          <xdr:rowOff>396240</xdr:rowOff>
        </xdr:to>
        <xdr:sp macro="" textlink="">
          <xdr:nvSpPr>
            <xdr:cNvPr id="1118" name="Object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68580</xdr:colOff>
          <xdr:row>47</xdr:row>
          <xdr:rowOff>182880</xdr:rowOff>
        </xdr:from>
        <xdr:to>
          <xdr:col>14</xdr:col>
          <xdr:colOff>533400</xdr:colOff>
          <xdr:row>47</xdr:row>
          <xdr:rowOff>388620</xdr:rowOff>
        </xdr:to>
        <xdr:sp macro="" textlink="">
          <xdr:nvSpPr>
            <xdr:cNvPr id="1119" name="Object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CE7880ED-E2AE-499A-AAB8-3D8975683F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99060</xdr:colOff>
          <xdr:row>47</xdr:row>
          <xdr:rowOff>236220</xdr:rowOff>
        </xdr:from>
        <xdr:to>
          <xdr:col>15</xdr:col>
          <xdr:colOff>525780</xdr:colOff>
          <xdr:row>47</xdr:row>
          <xdr:rowOff>434340</xdr:rowOff>
        </xdr:to>
        <xdr:sp macro="" textlink="">
          <xdr:nvSpPr>
            <xdr:cNvPr id="1120" name="Object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B59BB132-DB75-4E99-B915-2E3513566B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106680</xdr:colOff>
          <xdr:row>47</xdr:row>
          <xdr:rowOff>68580</xdr:rowOff>
        </xdr:from>
        <xdr:to>
          <xdr:col>16</xdr:col>
          <xdr:colOff>922020</xdr:colOff>
          <xdr:row>47</xdr:row>
          <xdr:rowOff>434340</xdr:rowOff>
        </xdr:to>
        <xdr:sp macro="" textlink="">
          <xdr:nvSpPr>
            <xdr:cNvPr id="1121" name="Object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97A624BF-7BF5-4B08-AE63-AFBF0B605D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182880</xdr:colOff>
          <xdr:row>47</xdr:row>
          <xdr:rowOff>190500</xdr:rowOff>
        </xdr:from>
        <xdr:to>
          <xdr:col>18</xdr:col>
          <xdr:colOff>876300</xdr:colOff>
          <xdr:row>47</xdr:row>
          <xdr:rowOff>480060</xdr:rowOff>
        </xdr:to>
        <xdr:sp macro="" textlink="">
          <xdr:nvSpPr>
            <xdr:cNvPr id="1122" name="Object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A1C8F51-3432-4687-81B4-C97CC8D828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571500</xdr:colOff>
          <xdr:row>47</xdr:row>
          <xdr:rowOff>205740</xdr:rowOff>
        </xdr:from>
        <xdr:to>
          <xdr:col>19</xdr:col>
          <xdr:colOff>975360</xdr:colOff>
          <xdr:row>47</xdr:row>
          <xdr:rowOff>419100</xdr:rowOff>
        </xdr:to>
        <xdr:sp macro="" textlink="">
          <xdr:nvSpPr>
            <xdr:cNvPr id="1123" name="Object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7ADF4770-A12C-48DF-91E5-11805EFF56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83820</xdr:colOff>
          <xdr:row>47</xdr:row>
          <xdr:rowOff>167640</xdr:rowOff>
        </xdr:from>
        <xdr:to>
          <xdr:col>13</xdr:col>
          <xdr:colOff>548640</xdr:colOff>
          <xdr:row>47</xdr:row>
          <xdr:rowOff>373380</xdr:rowOff>
        </xdr:to>
        <xdr:sp macro="" textlink="">
          <xdr:nvSpPr>
            <xdr:cNvPr id="1124" name="Object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3E6356F5-5AC7-4C29-95A5-BB87F3ED3A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99060</xdr:colOff>
          <xdr:row>47</xdr:row>
          <xdr:rowOff>182880</xdr:rowOff>
        </xdr:from>
        <xdr:to>
          <xdr:col>12</xdr:col>
          <xdr:colOff>510540</xdr:colOff>
          <xdr:row>47</xdr:row>
          <xdr:rowOff>388620</xdr:rowOff>
        </xdr:to>
        <xdr:sp macro="" textlink="">
          <xdr:nvSpPr>
            <xdr:cNvPr id="1125" name="Object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C351D774-3FDA-4084-A9A5-DFCF3A1077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137160</xdr:colOff>
          <xdr:row>47</xdr:row>
          <xdr:rowOff>167640</xdr:rowOff>
        </xdr:from>
        <xdr:to>
          <xdr:col>17</xdr:col>
          <xdr:colOff>1165860</xdr:colOff>
          <xdr:row>47</xdr:row>
          <xdr:rowOff>396240</xdr:rowOff>
        </xdr:to>
        <xdr:sp macro="" textlink="">
          <xdr:nvSpPr>
            <xdr:cNvPr id="1126" name="Object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89DFD7FF-19CE-4194-829A-4C791935D4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68580</xdr:colOff>
          <xdr:row>76</xdr:row>
          <xdr:rowOff>182880</xdr:rowOff>
        </xdr:from>
        <xdr:to>
          <xdr:col>14</xdr:col>
          <xdr:colOff>533400</xdr:colOff>
          <xdr:row>76</xdr:row>
          <xdr:rowOff>388620</xdr:rowOff>
        </xdr:to>
        <xdr:sp macro="" textlink="">
          <xdr:nvSpPr>
            <xdr:cNvPr id="1127" name="Object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8BC8EA07-9D2E-45BD-9264-29E8CF7F95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99060</xdr:colOff>
          <xdr:row>76</xdr:row>
          <xdr:rowOff>236220</xdr:rowOff>
        </xdr:from>
        <xdr:to>
          <xdr:col>15</xdr:col>
          <xdr:colOff>525780</xdr:colOff>
          <xdr:row>76</xdr:row>
          <xdr:rowOff>434340</xdr:rowOff>
        </xdr:to>
        <xdr:sp macro="" textlink="">
          <xdr:nvSpPr>
            <xdr:cNvPr id="1128" name="Object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858D6B48-C65A-442E-A285-3F3E3F67F9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106680</xdr:colOff>
          <xdr:row>76</xdr:row>
          <xdr:rowOff>68580</xdr:rowOff>
        </xdr:from>
        <xdr:to>
          <xdr:col>16</xdr:col>
          <xdr:colOff>922020</xdr:colOff>
          <xdr:row>76</xdr:row>
          <xdr:rowOff>434340</xdr:rowOff>
        </xdr:to>
        <xdr:sp macro="" textlink="">
          <xdr:nvSpPr>
            <xdr:cNvPr id="1129" name="Object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7CFB7EE7-E875-4E6D-BE3C-BA6AD2485E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182880</xdr:colOff>
          <xdr:row>76</xdr:row>
          <xdr:rowOff>190500</xdr:rowOff>
        </xdr:from>
        <xdr:to>
          <xdr:col>18</xdr:col>
          <xdr:colOff>876300</xdr:colOff>
          <xdr:row>76</xdr:row>
          <xdr:rowOff>480060</xdr:rowOff>
        </xdr:to>
        <xdr:sp macro="" textlink="">
          <xdr:nvSpPr>
            <xdr:cNvPr id="1130" name="Object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DEC8DA24-D788-43A5-90E5-4CF93CA084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571500</xdr:colOff>
          <xdr:row>76</xdr:row>
          <xdr:rowOff>205740</xdr:rowOff>
        </xdr:from>
        <xdr:to>
          <xdr:col>19</xdr:col>
          <xdr:colOff>975360</xdr:colOff>
          <xdr:row>76</xdr:row>
          <xdr:rowOff>419100</xdr:rowOff>
        </xdr:to>
        <xdr:sp macro="" textlink="">
          <xdr:nvSpPr>
            <xdr:cNvPr id="1131" name="Object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86D4C171-6553-493B-B4B4-80C4B17489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83820</xdr:colOff>
          <xdr:row>76</xdr:row>
          <xdr:rowOff>167640</xdr:rowOff>
        </xdr:from>
        <xdr:to>
          <xdr:col>13</xdr:col>
          <xdr:colOff>548640</xdr:colOff>
          <xdr:row>76</xdr:row>
          <xdr:rowOff>373380</xdr:rowOff>
        </xdr:to>
        <xdr:sp macro="" textlink="">
          <xdr:nvSpPr>
            <xdr:cNvPr id="1132" name="Object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292E08CA-5B90-4C57-A991-58A5CF1A28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99060</xdr:colOff>
          <xdr:row>76</xdr:row>
          <xdr:rowOff>182880</xdr:rowOff>
        </xdr:from>
        <xdr:to>
          <xdr:col>12</xdr:col>
          <xdr:colOff>510540</xdr:colOff>
          <xdr:row>76</xdr:row>
          <xdr:rowOff>388620</xdr:rowOff>
        </xdr:to>
        <xdr:sp macro="" textlink="">
          <xdr:nvSpPr>
            <xdr:cNvPr id="1133" name="Object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88D5DE42-C35F-4F2E-ADDF-34C3638D93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137160</xdr:colOff>
          <xdr:row>76</xdr:row>
          <xdr:rowOff>167640</xdr:rowOff>
        </xdr:from>
        <xdr:to>
          <xdr:col>17</xdr:col>
          <xdr:colOff>1165860</xdr:colOff>
          <xdr:row>76</xdr:row>
          <xdr:rowOff>396240</xdr:rowOff>
        </xdr:to>
        <xdr:sp macro="" textlink="">
          <xdr:nvSpPr>
            <xdr:cNvPr id="1134" name="Object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49230091-9A25-463B-BD2C-F7FDC3C5FC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68580</xdr:colOff>
          <xdr:row>92</xdr:row>
          <xdr:rowOff>182880</xdr:rowOff>
        </xdr:from>
        <xdr:to>
          <xdr:col>14</xdr:col>
          <xdr:colOff>533400</xdr:colOff>
          <xdr:row>92</xdr:row>
          <xdr:rowOff>388620</xdr:rowOff>
        </xdr:to>
        <xdr:sp macro="" textlink="">
          <xdr:nvSpPr>
            <xdr:cNvPr id="1135" name="Object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D582E078-A726-49B7-95FE-D98A14932A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99060</xdr:colOff>
          <xdr:row>92</xdr:row>
          <xdr:rowOff>236220</xdr:rowOff>
        </xdr:from>
        <xdr:to>
          <xdr:col>15</xdr:col>
          <xdr:colOff>525780</xdr:colOff>
          <xdr:row>92</xdr:row>
          <xdr:rowOff>434340</xdr:rowOff>
        </xdr:to>
        <xdr:sp macro="" textlink="">
          <xdr:nvSpPr>
            <xdr:cNvPr id="1136" name="Object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FB392AF3-7CA8-46F1-9BE8-38FF4910EA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106680</xdr:colOff>
          <xdr:row>92</xdr:row>
          <xdr:rowOff>68580</xdr:rowOff>
        </xdr:from>
        <xdr:to>
          <xdr:col>16</xdr:col>
          <xdr:colOff>922020</xdr:colOff>
          <xdr:row>92</xdr:row>
          <xdr:rowOff>434340</xdr:rowOff>
        </xdr:to>
        <xdr:sp macro="" textlink="">
          <xdr:nvSpPr>
            <xdr:cNvPr id="1137" name="Object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5D170848-4AAA-422B-93B7-38E7E0019B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182880</xdr:colOff>
          <xdr:row>92</xdr:row>
          <xdr:rowOff>190500</xdr:rowOff>
        </xdr:from>
        <xdr:to>
          <xdr:col>18</xdr:col>
          <xdr:colOff>876300</xdr:colOff>
          <xdr:row>92</xdr:row>
          <xdr:rowOff>480060</xdr:rowOff>
        </xdr:to>
        <xdr:sp macro="" textlink="">
          <xdr:nvSpPr>
            <xdr:cNvPr id="1138" name="Object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A43F9BBB-EE81-44CC-A7D2-1D5045411F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571500</xdr:colOff>
          <xdr:row>92</xdr:row>
          <xdr:rowOff>205740</xdr:rowOff>
        </xdr:from>
        <xdr:to>
          <xdr:col>19</xdr:col>
          <xdr:colOff>975360</xdr:colOff>
          <xdr:row>92</xdr:row>
          <xdr:rowOff>419100</xdr:rowOff>
        </xdr:to>
        <xdr:sp macro="" textlink="">
          <xdr:nvSpPr>
            <xdr:cNvPr id="1139" name="Object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8FC9F58F-E3B1-4EEF-A387-E35E984DCB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83820</xdr:colOff>
          <xdr:row>92</xdr:row>
          <xdr:rowOff>167640</xdr:rowOff>
        </xdr:from>
        <xdr:to>
          <xdr:col>13</xdr:col>
          <xdr:colOff>548640</xdr:colOff>
          <xdr:row>92</xdr:row>
          <xdr:rowOff>373380</xdr:rowOff>
        </xdr:to>
        <xdr:sp macro="" textlink="">
          <xdr:nvSpPr>
            <xdr:cNvPr id="1140" name="Object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B5C1DC09-23B6-4FD8-8EAF-90AB013FFF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99060</xdr:colOff>
          <xdr:row>92</xdr:row>
          <xdr:rowOff>182880</xdr:rowOff>
        </xdr:from>
        <xdr:to>
          <xdr:col>12</xdr:col>
          <xdr:colOff>510540</xdr:colOff>
          <xdr:row>92</xdr:row>
          <xdr:rowOff>388620</xdr:rowOff>
        </xdr:to>
        <xdr:sp macro="" textlink="">
          <xdr:nvSpPr>
            <xdr:cNvPr id="1141" name="Object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C35D460-1901-412C-813B-B3C43244EA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137160</xdr:colOff>
          <xdr:row>92</xdr:row>
          <xdr:rowOff>167640</xdr:rowOff>
        </xdr:from>
        <xdr:to>
          <xdr:col>17</xdr:col>
          <xdr:colOff>1165860</xdr:colOff>
          <xdr:row>92</xdr:row>
          <xdr:rowOff>396240</xdr:rowOff>
        </xdr:to>
        <xdr:sp macro="" textlink="">
          <xdr:nvSpPr>
            <xdr:cNvPr id="1142" name="Object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FFD00182-BA1F-453B-91F6-A957E39C10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68580</xdr:colOff>
          <xdr:row>121</xdr:row>
          <xdr:rowOff>182880</xdr:rowOff>
        </xdr:from>
        <xdr:to>
          <xdr:col>14</xdr:col>
          <xdr:colOff>533400</xdr:colOff>
          <xdr:row>121</xdr:row>
          <xdr:rowOff>388620</xdr:rowOff>
        </xdr:to>
        <xdr:sp macro="" textlink="">
          <xdr:nvSpPr>
            <xdr:cNvPr id="1143" name="Object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90714464-4E84-4CB7-8983-FBA1A6FEBD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99060</xdr:colOff>
          <xdr:row>121</xdr:row>
          <xdr:rowOff>236220</xdr:rowOff>
        </xdr:from>
        <xdr:to>
          <xdr:col>15</xdr:col>
          <xdr:colOff>525780</xdr:colOff>
          <xdr:row>121</xdr:row>
          <xdr:rowOff>434340</xdr:rowOff>
        </xdr:to>
        <xdr:sp macro="" textlink="">
          <xdr:nvSpPr>
            <xdr:cNvPr id="1144" name="Object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DCD60EC2-D4C4-44EE-8ED3-27AACA0EE3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106680</xdr:colOff>
          <xdr:row>121</xdr:row>
          <xdr:rowOff>68580</xdr:rowOff>
        </xdr:from>
        <xdr:to>
          <xdr:col>16</xdr:col>
          <xdr:colOff>922020</xdr:colOff>
          <xdr:row>121</xdr:row>
          <xdr:rowOff>434340</xdr:rowOff>
        </xdr:to>
        <xdr:sp macro="" textlink="">
          <xdr:nvSpPr>
            <xdr:cNvPr id="1145" name="Object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7A32FB8D-6EF8-4343-9C3C-E4E5EDE1C5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182880</xdr:colOff>
          <xdr:row>121</xdr:row>
          <xdr:rowOff>190500</xdr:rowOff>
        </xdr:from>
        <xdr:to>
          <xdr:col>18</xdr:col>
          <xdr:colOff>876300</xdr:colOff>
          <xdr:row>121</xdr:row>
          <xdr:rowOff>480060</xdr:rowOff>
        </xdr:to>
        <xdr:sp macro="" textlink="">
          <xdr:nvSpPr>
            <xdr:cNvPr id="1146" name="Object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C140B6F2-7B63-4C74-BE57-D9B88705F2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571500</xdr:colOff>
          <xdr:row>121</xdr:row>
          <xdr:rowOff>205740</xdr:rowOff>
        </xdr:from>
        <xdr:to>
          <xdr:col>19</xdr:col>
          <xdr:colOff>975360</xdr:colOff>
          <xdr:row>121</xdr:row>
          <xdr:rowOff>419100</xdr:rowOff>
        </xdr:to>
        <xdr:sp macro="" textlink="">
          <xdr:nvSpPr>
            <xdr:cNvPr id="1147" name="Object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4BFEA454-4B1E-4B9D-AAF0-DAD0300E11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83820</xdr:colOff>
          <xdr:row>121</xdr:row>
          <xdr:rowOff>167640</xdr:rowOff>
        </xdr:from>
        <xdr:to>
          <xdr:col>13</xdr:col>
          <xdr:colOff>548640</xdr:colOff>
          <xdr:row>121</xdr:row>
          <xdr:rowOff>373380</xdr:rowOff>
        </xdr:to>
        <xdr:sp macro="" textlink="">
          <xdr:nvSpPr>
            <xdr:cNvPr id="1148" name="Object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68A0C755-9158-46F1-AECE-8991B3F926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99060</xdr:colOff>
          <xdr:row>121</xdr:row>
          <xdr:rowOff>182880</xdr:rowOff>
        </xdr:from>
        <xdr:to>
          <xdr:col>12</xdr:col>
          <xdr:colOff>510540</xdr:colOff>
          <xdr:row>121</xdr:row>
          <xdr:rowOff>388620</xdr:rowOff>
        </xdr:to>
        <xdr:sp macro="" textlink="">
          <xdr:nvSpPr>
            <xdr:cNvPr id="1149" name="Object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90BD203B-03B5-4F35-8CA8-6C30CCC613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137160</xdr:colOff>
          <xdr:row>121</xdr:row>
          <xdr:rowOff>167640</xdr:rowOff>
        </xdr:from>
        <xdr:to>
          <xdr:col>17</xdr:col>
          <xdr:colOff>1165860</xdr:colOff>
          <xdr:row>121</xdr:row>
          <xdr:rowOff>396240</xdr:rowOff>
        </xdr:to>
        <xdr:sp macro="" textlink="">
          <xdr:nvSpPr>
            <xdr:cNvPr id="1150" name="Object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A069BC68-6022-42D2-BAE2-2BF496C073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68580</xdr:colOff>
          <xdr:row>106</xdr:row>
          <xdr:rowOff>182880</xdr:rowOff>
        </xdr:from>
        <xdr:to>
          <xdr:col>14</xdr:col>
          <xdr:colOff>533400</xdr:colOff>
          <xdr:row>106</xdr:row>
          <xdr:rowOff>388620</xdr:rowOff>
        </xdr:to>
        <xdr:sp macro="" textlink="">
          <xdr:nvSpPr>
            <xdr:cNvPr id="1151" name="Object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3B2EC8C-0ACE-4AB3-98CD-98A9AB1AB5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99060</xdr:colOff>
          <xdr:row>106</xdr:row>
          <xdr:rowOff>236220</xdr:rowOff>
        </xdr:from>
        <xdr:to>
          <xdr:col>15</xdr:col>
          <xdr:colOff>525780</xdr:colOff>
          <xdr:row>106</xdr:row>
          <xdr:rowOff>434340</xdr:rowOff>
        </xdr:to>
        <xdr:sp macro="" textlink="">
          <xdr:nvSpPr>
            <xdr:cNvPr id="1152" name="Object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E143C319-DA10-4587-9ED5-2AEC667C7B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106680</xdr:colOff>
          <xdr:row>106</xdr:row>
          <xdr:rowOff>68580</xdr:rowOff>
        </xdr:from>
        <xdr:to>
          <xdr:col>16</xdr:col>
          <xdr:colOff>922020</xdr:colOff>
          <xdr:row>106</xdr:row>
          <xdr:rowOff>434340</xdr:rowOff>
        </xdr:to>
        <xdr:sp macro="" textlink="">
          <xdr:nvSpPr>
            <xdr:cNvPr id="1153" name="Object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EE90CC4F-20B6-4C77-A9B2-0B96465424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182880</xdr:colOff>
          <xdr:row>106</xdr:row>
          <xdr:rowOff>190500</xdr:rowOff>
        </xdr:from>
        <xdr:to>
          <xdr:col>18</xdr:col>
          <xdr:colOff>876300</xdr:colOff>
          <xdr:row>106</xdr:row>
          <xdr:rowOff>480060</xdr:rowOff>
        </xdr:to>
        <xdr:sp macro="" textlink="">
          <xdr:nvSpPr>
            <xdr:cNvPr id="1154" name="Object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B2254609-170E-4AC4-B0CB-B5F2F1D8E2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571500</xdr:colOff>
          <xdr:row>106</xdr:row>
          <xdr:rowOff>205740</xdr:rowOff>
        </xdr:from>
        <xdr:to>
          <xdr:col>19</xdr:col>
          <xdr:colOff>975360</xdr:colOff>
          <xdr:row>106</xdr:row>
          <xdr:rowOff>419100</xdr:rowOff>
        </xdr:to>
        <xdr:sp macro="" textlink="">
          <xdr:nvSpPr>
            <xdr:cNvPr id="1155" name="Object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A2BA2B3D-1EA3-4037-BC10-E79CCD150C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83820</xdr:colOff>
          <xdr:row>106</xdr:row>
          <xdr:rowOff>167640</xdr:rowOff>
        </xdr:from>
        <xdr:to>
          <xdr:col>13</xdr:col>
          <xdr:colOff>548640</xdr:colOff>
          <xdr:row>106</xdr:row>
          <xdr:rowOff>373380</xdr:rowOff>
        </xdr:to>
        <xdr:sp macro="" textlink="">
          <xdr:nvSpPr>
            <xdr:cNvPr id="1156" name="Object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59F5935C-7B8F-41C6-A9DE-61C22AAAE0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99060</xdr:colOff>
          <xdr:row>106</xdr:row>
          <xdr:rowOff>182880</xdr:rowOff>
        </xdr:from>
        <xdr:to>
          <xdr:col>12</xdr:col>
          <xdr:colOff>510540</xdr:colOff>
          <xdr:row>106</xdr:row>
          <xdr:rowOff>388620</xdr:rowOff>
        </xdr:to>
        <xdr:sp macro="" textlink="">
          <xdr:nvSpPr>
            <xdr:cNvPr id="1157" name="Object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DBEFE64-0CFC-4418-BDE9-9D31341D3A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137160</xdr:colOff>
          <xdr:row>106</xdr:row>
          <xdr:rowOff>167640</xdr:rowOff>
        </xdr:from>
        <xdr:to>
          <xdr:col>17</xdr:col>
          <xdr:colOff>1165860</xdr:colOff>
          <xdr:row>106</xdr:row>
          <xdr:rowOff>396240</xdr:rowOff>
        </xdr:to>
        <xdr:sp macro="" textlink="">
          <xdr:nvSpPr>
            <xdr:cNvPr id="1158" name="Object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FEE46C17-AC39-4636-8291-10D9635936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9</xdr:row>
          <xdr:rowOff>182880</xdr:rowOff>
        </xdr:from>
        <xdr:to>
          <xdr:col>5</xdr:col>
          <xdr:colOff>533400</xdr:colOff>
          <xdr:row>9</xdr:row>
          <xdr:rowOff>388620</xdr:rowOff>
        </xdr:to>
        <xdr:sp macro="" textlink="">
          <xdr:nvSpPr>
            <xdr:cNvPr id="2070" name="Object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E2BB1657-DD7B-43DF-8681-9F008D8966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9</xdr:row>
          <xdr:rowOff>236220</xdr:rowOff>
        </xdr:from>
        <xdr:to>
          <xdr:col>6</xdr:col>
          <xdr:colOff>525780</xdr:colOff>
          <xdr:row>9</xdr:row>
          <xdr:rowOff>434340</xdr:rowOff>
        </xdr:to>
        <xdr:sp macro="" textlink="">
          <xdr:nvSpPr>
            <xdr:cNvPr id="2071" name="Object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35E9C79-1A89-4433-BB02-26160C4C0B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9</xdr:row>
          <xdr:rowOff>68580</xdr:rowOff>
        </xdr:from>
        <xdr:to>
          <xdr:col>7</xdr:col>
          <xdr:colOff>922020</xdr:colOff>
          <xdr:row>9</xdr:row>
          <xdr:rowOff>434340</xdr:rowOff>
        </xdr:to>
        <xdr:sp macro="" textlink="">
          <xdr:nvSpPr>
            <xdr:cNvPr id="2072" name="Object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72C781F9-2B3C-4AF9-9D89-DE8462FCFD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9</xdr:row>
          <xdr:rowOff>190500</xdr:rowOff>
        </xdr:from>
        <xdr:to>
          <xdr:col>9</xdr:col>
          <xdr:colOff>876300</xdr:colOff>
          <xdr:row>9</xdr:row>
          <xdr:rowOff>480060</xdr:rowOff>
        </xdr:to>
        <xdr:sp macro="" textlink="">
          <xdr:nvSpPr>
            <xdr:cNvPr id="2073" name="Object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B04D10A2-947A-4DCD-B494-1F4F082143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9</xdr:row>
          <xdr:rowOff>205740</xdr:rowOff>
        </xdr:from>
        <xdr:to>
          <xdr:col>10</xdr:col>
          <xdr:colOff>807720</xdr:colOff>
          <xdr:row>9</xdr:row>
          <xdr:rowOff>419100</xdr:rowOff>
        </xdr:to>
        <xdr:sp macro="" textlink="">
          <xdr:nvSpPr>
            <xdr:cNvPr id="2074" name="Object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512BE595-6A06-4F6F-AC41-31E8433E26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9</xdr:row>
          <xdr:rowOff>167640</xdr:rowOff>
        </xdr:from>
        <xdr:to>
          <xdr:col>4</xdr:col>
          <xdr:colOff>548640</xdr:colOff>
          <xdr:row>9</xdr:row>
          <xdr:rowOff>373380</xdr:rowOff>
        </xdr:to>
        <xdr:sp macro="" textlink="">
          <xdr:nvSpPr>
            <xdr:cNvPr id="2075" name="Object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FFCEAF5E-4426-451E-B2B1-1E061EFE66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9</xdr:row>
          <xdr:rowOff>182880</xdr:rowOff>
        </xdr:from>
        <xdr:to>
          <xdr:col>3</xdr:col>
          <xdr:colOff>510540</xdr:colOff>
          <xdr:row>9</xdr:row>
          <xdr:rowOff>388620</xdr:rowOff>
        </xdr:to>
        <xdr:sp macro="" textlink="">
          <xdr:nvSpPr>
            <xdr:cNvPr id="2076" name="Object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F16959D1-C39A-452B-9948-6547FFB729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9</xdr:row>
          <xdr:rowOff>167640</xdr:rowOff>
        </xdr:from>
        <xdr:to>
          <xdr:col>8</xdr:col>
          <xdr:colOff>1165860</xdr:colOff>
          <xdr:row>9</xdr:row>
          <xdr:rowOff>396240</xdr:rowOff>
        </xdr:to>
        <xdr:sp macro="" textlink="">
          <xdr:nvSpPr>
            <xdr:cNvPr id="2077" name="Object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CF37AA8C-5A0D-43E3-ABF4-1A5B3F953A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3</xdr:row>
          <xdr:rowOff>15240</xdr:rowOff>
        </xdr:from>
        <xdr:to>
          <xdr:col>5</xdr:col>
          <xdr:colOff>419100</xdr:colOff>
          <xdr:row>3</xdr:row>
          <xdr:rowOff>213360</xdr:rowOff>
        </xdr:to>
        <xdr:sp macro="" textlink="">
          <xdr:nvSpPr>
            <xdr:cNvPr id="2078" name="Object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F5747DF-836C-475F-9208-3F7DB25722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4</xdr:row>
          <xdr:rowOff>0</xdr:rowOff>
        </xdr:from>
        <xdr:to>
          <xdr:col>5</xdr:col>
          <xdr:colOff>411480</xdr:colOff>
          <xdr:row>4</xdr:row>
          <xdr:rowOff>198120</xdr:rowOff>
        </xdr:to>
        <xdr:sp macro="" textlink="">
          <xdr:nvSpPr>
            <xdr:cNvPr id="2081" name="Object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800A6C13-BA87-440A-B026-DBA32F8F3F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5</xdr:row>
          <xdr:rowOff>0</xdr:rowOff>
        </xdr:from>
        <xdr:to>
          <xdr:col>5</xdr:col>
          <xdr:colOff>403860</xdr:colOff>
          <xdr:row>5</xdr:row>
          <xdr:rowOff>205740</xdr:rowOff>
        </xdr:to>
        <xdr:sp macro="" textlink="">
          <xdr:nvSpPr>
            <xdr:cNvPr id="2082" name="Object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5B610DEE-0575-4EBA-846A-E62B59C491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5</xdr:row>
          <xdr:rowOff>213360</xdr:rowOff>
        </xdr:from>
        <xdr:to>
          <xdr:col>5</xdr:col>
          <xdr:colOff>411480</xdr:colOff>
          <xdr:row>6</xdr:row>
          <xdr:rowOff>190500</xdr:rowOff>
        </xdr:to>
        <xdr:sp macro="" textlink="">
          <xdr:nvSpPr>
            <xdr:cNvPr id="2083" name="Object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67655B3D-B710-46E9-86DE-D50DB3B069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3</xdr:row>
          <xdr:rowOff>15240</xdr:rowOff>
        </xdr:from>
        <xdr:to>
          <xdr:col>7</xdr:col>
          <xdr:colOff>419100</xdr:colOff>
          <xdr:row>3</xdr:row>
          <xdr:rowOff>213360</xdr:rowOff>
        </xdr:to>
        <xdr:sp macro="" textlink="">
          <xdr:nvSpPr>
            <xdr:cNvPr id="2084" name="Object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34BDACFE-9FDF-431E-9448-FD12592292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4</xdr:row>
          <xdr:rowOff>0</xdr:rowOff>
        </xdr:from>
        <xdr:to>
          <xdr:col>7</xdr:col>
          <xdr:colOff>411480</xdr:colOff>
          <xdr:row>4</xdr:row>
          <xdr:rowOff>198120</xdr:rowOff>
        </xdr:to>
        <xdr:sp macro="" textlink="">
          <xdr:nvSpPr>
            <xdr:cNvPr id="2085" name="Object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F6F086F6-CDDD-44F6-8C78-7B07962C7A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5</xdr:row>
          <xdr:rowOff>0</xdr:rowOff>
        </xdr:from>
        <xdr:to>
          <xdr:col>7</xdr:col>
          <xdr:colOff>381000</xdr:colOff>
          <xdr:row>5</xdr:row>
          <xdr:rowOff>205740</xdr:rowOff>
        </xdr:to>
        <xdr:sp macro="" textlink="">
          <xdr:nvSpPr>
            <xdr:cNvPr id="2086" name="Object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AFB38E1B-723B-4855-8B5D-C5187C2598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6</xdr:row>
          <xdr:rowOff>0</xdr:rowOff>
        </xdr:from>
        <xdr:to>
          <xdr:col>7</xdr:col>
          <xdr:colOff>388620</xdr:colOff>
          <xdr:row>6</xdr:row>
          <xdr:rowOff>205740</xdr:rowOff>
        </xdr:to>
        <xdr:sp macro="" textlink="">
          <xdr:nvSpPr>
            <xdr:cNvPr id="2087" name="Object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79B548F0-2A40-4968-A68B-95AECCE309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3</xdr:row>
          <xdr:rowOff>15240</xdr:rowOff>
        </xdr:from>
        <xdr:to>
          <xdr:col>7</xdr:col>
          <xdr:colOff>419100</xdr:colOff>
          <xdr:row>3</xdr:row>
          <xdr:rowOff>213360</xdr:rowOff>
        </xdr:to>
        <xdr:sp macro="" textlink="">
          <xdr:nvSpPr>
            <xdr:cNvPr id="2088" name="Object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59C7FF9A-D65E-4C77-955C-74A2BAA47A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4</xdr:row>
          <xdr:rowOff>0</xdr:rowOff>
        </xdr:from>
        <xdr:to>
          <xdr:col>7</xdr:col>
          <xdr:colOff>411480</xdr:colOff>
          <xdr:row>4</xdr:row>
          <xdr:rowOff>198120</xdr:rowOff>
        </xdr:to>
        <xdr:sp macro="" textlink="">
          <xdr:nvSpPr>
            <xdr:cNvPr id="2089" name="Object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C1AFC8A-10D4-4247-81C8-9BF5C02799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5</xdr:row>
          <xdr:rowOff>0</xdr:rowOff>
        </xdr:from>
        <xdr:to>
          <xdr:col>7</xdr:col>
          <xdr:colOff>403860</xdr:colOff>
          <xdr:row>5</xdr:row>
          <xdr:rowOff>205740</xdr:rowOff>
        </xdr:to>
        <xdr:sp macro="" textlink="">
          <xdr:nvSpPr>
            <xdr:cNvPr id="2090" name="Object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F80CF496-C180-4945-988F-917BEFC53E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5</xdr:row>
          <xdr:rowOff>213360</xdr:rowOff>
        </xdr:from>
        <xdr:to>
          <xdr:col>7</xdr:col>
          <xdr:colOff>411480</xdr:colOff>
          <xdr:row>6</xdr:row>
          <xdr:rowOff>190500</xdr:rowOff>
        </xdr:to>
        <xdr:sp macro="" textlink="">
          <xdr:nvSpPr>
            <xdr:cNvPr id="2091" name="Object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4F75CE1F-6EB5-4506-BA73-FA9383AAD6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10</xdr:row>
          <xdr:rowOff>15240</xdr:rowOff>
        </xdr:from>
        <xdr:to>
          <xdr:col>2</xdr:col>
          <xdr:colOff>419100</xdr:colOff>
          <xdr:row>10</xdr:row>
          <xdr:rowOff>213360</xdr:rowOff>
        </xdr:to>
        <xdr:sp macro="" textlink="">
          <xdr:nvSpPr>
            <xdr:cNvPr id="2104" name="Object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6AA2F348-DDF7-481E-A4DC-63E3F22308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11</xdr:row>
          <xdr:rowOff>0</xdr:rowOff>
        </xdr:from>
        <xdr:to>
          <xdr:col>2</xdr:col>
          <xdr:colOff>411480</xdr:colOff>
          <xdr:row>11</xdr:row>
          <xdr:rowOff>198120</xdr:rowOff>
        </xdr:to>
        <xdr:sp macro="" textlink="">
          <xdr:nvSpPr>
            <xdr:cNvPr id="2105" name="Object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D38C6C8E-2D17-42DD-8C79-60A40A3038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12</xdr:row>
          <xdr:rowOff>0</xdr:rowOff>
        </xdr:from>
        <xdr:to>
          <xdr:col>2</xdr:col>
          <xdr:colOff>403860</xdr:colOff>
          <xdr:row>12</xdr:row>
          <xdr:rowOff>205740</xdr:rowOff>
        </xdr:to>
        <xdr:sp macro="" textlink="">
          <xdr:nvSpPr>
            <xdr:cNvPr id="2106" name="Object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5433802A-659B-4960-B068-6B51587F23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12</xdr:row>
          <xdr:rowOff>213360</xdr:rowOff>
        </xdr:from>
        <xdr:to>
          <xdr:col>2</xdr:col>
          <xdr:colOff>411480</xdr:colOff>
          <xdr:row>13</xdr:row>
          <xdr:rowOff>190500</xdr:rowOff>
        </xdr:to>
        <xdr:sp macro="" textlink="">
          <xdr:nvSpPr>
            <xdr:cNvPr id="2107" name="Object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BAA97FD-9C9C-411B-A2B3-5B2BE7EDBA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3</xdr:row>
          <xdr:rowOff>22860</xdr:rowOff>
        </xdr:from>
        <xdr:to>
          <xdr:col>3</xdr:col>
          <xdr:colOff>693420</xdr:colOff>
          <xdr:row>4</xdr:row>
          <xdr:rowOff>0</xdr:rowOff>
        </xdr:to>
        <xdr:sp macro="" textlink="">
          <xdr:nvSpPr>
            <xdr:cNvPr id="2110" name="Object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867832FA-EA8C-4E55-898D-1423236555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4</xdr:row>
          <xdr:rowOff>30480</xdr:rowOff>
        </xdr:from>
        <xdr:to>
          <xdr:col>3</xdr:col>
          <xdr:colOff>685800</xdr:colOff>
          <xdr:row>5</xdr:row>
          <xdr:rowOff>7620</xdr:rowOff>
        </xdr:to>
        <xdr:sp macro="" textlink="">
          <xdr:nvSpPr>
            <xdr:cNvPr id="2112" name="Object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2D9B19E3-4396-409A-980D-C902922EA7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5</xdr:row>
          <xdr:rowOff>30480</xdr:rowOff>
        </xdr:from>
        <xdr:to>
          <xdr:col>3</xdr:col>
          <xdr:colOff>449580</xdr:colOff>
          <xdr:row>6</xdr:row>
          <xdr:rowOff>0</xdr:rowOff>
        </xdr:to>
        <xdr:sp macro="" textlink="">
          <xdr:nvSpPr>
            <xdr:cNvPr id="2113" name="Object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E63CE6B1-D2B8-4BD1-8B51-0B8C7317F1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6</xdr:row>
          <xdr:rowOff>0</xdr:rowOff>
        </xdr:from>
        <xdr:to>
          <xdr:col>3</xdr:col>
          <xdr:colOff>457200</xdr:colOff>
          <xdr:row>6</xdr:row>
          <xdr:rowOff>198120</xdr:rowOff>
        </xdr:to>
        <xdr:sp macro="" textlink="">
          <xdr:nvSpPr>
            <xdr:cNvPr id="2114" name="Object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24E4A1C3-869A-464C-9E94-5BD55AEAFA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2</xdr:row>
          <xdr:rowOff>45720</xdr:rowOff>
        </xdr:from>
        <xdr:to>
          <xdr:col>3</xdr:col>
          <xdr:colOff>434340</xdr:colOff>
          <xdr:row>3</xdr:row>
          <xdr:rowOff>15240</xdr:rowOff>
        </xdr:to>
        <xdr:sp macro="" textlink="">
          <xdr:nvSpPr>
            <xdr:cNvPr id="2115" name="Object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E4C564AA-9B0C-444E-86EA-6186D80F72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34</xdr:row>
          <xdr:rowOff>182880</xdr:rowOff>
        </xdr:from>
        <xdr:to>
          <xdr:col>5</xdr:col>
          <xdr:colOff>533400</xdr:colOff>
          <xdr:row>34</xdr:row>
          <xdr:rowOff>388620</xdr:rowOff>
        </xdr:to>
        <xdr:sp macro="" textlink="">
          <xdr:nvSpPr>
            <xdr:cNvPr id="2116" name="Object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5D3142D2-55CC-45B8-A6FB-50F105ACE9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34</xdr:row>
          <xdr:rowOff>236220</xdr:rowOff>
        </xdr:from>
        <xdr:to>
          <xdr:col>6</xdr:col>
          <xdr:colOff>525780</xdr:colOff>
          <xdr:row>34</xdr:row>
          <xdr:rowOff>434340</xdr:rowOff>
        </xdr:to>
        <xdr:sp macro="" textlink="">
          <xdr:nvSpPr>
            <xdr:cNvPr id="2117" name="Object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EBE05CEE-4274-4CE1-8F2C-D627E3C9C2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34</xdr:row>
          <xdr:rowOff>68580</xdr:rowOff>
        </xdr:from>
        <xdr:to>
          <xdr:col>7</xdr:col>
          <xdr:colOff>922020</xdr:colOff>
          <xdr:row>34</xdr:row>
          <xdr:rowOff>434340</xdr:rowOff>
        </xdr:to>
        <xdr:sp macro="" textlink="">
          <xdr:nvSpPr>
            <xdr:cNvPr id="2118" name="Object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60169103-60CC-4494-8AF1-4C181F8C6C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34</xdr:row>
          <xdr:rowOff>190500</xdr:rowOff>
        </xdr:from>
        <xdr:to>
          <xdr:col>9</xdr:col>
          <xdr:colOff>876300</xdr:colOff>
          <xdr:row>34</xdr:row>
          <xdr:rowOff>480060</xdr:rowOff>
        </xdr:to>
        <xdr:sp macro="" textlink="">
          <xdr:nvSpPr>
            <xdr:cNvPr id="2119" name="Object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B83D5357-FDE7-4769-A0E1-9727A0F497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34</xdr:row>
          <xdr:rowOff>205740</xdr:rowOff>
        </xdr:from>
        <xdr:to>
          <xdr:col>10</xdr:col>
          <xdr:colOff>807720</xdr:colOff>
          <xdr:row>34</xdr:row>
          <xdr:rowOff>419100</xdr:rowOff>
        </xdr:to>
        <xdr:sp macro="" textlink="">
          <xdr:nvSpPr>
            <xdr:cNvPr id="2120" name="Object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70117C48-22E5-4746-87B7-B08205D99D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34</xdr:row>
          <xdr:rowOff>167640</xdr:rowOff>
        </xdr:from>
        <xdr:to>
          <xdr:col>4</xdr:col>
          <xdr:colOff>548640</xdr:colOff>
          <xdr:row>34</xdr:row>
          <xdr:rowOff>373380</xdr:rowOff>
        </xdr:to>
        <xdr:sp macro="" textlink="">
          <xdr:nvSpPr>
            <xdr:cNvPr id="2121" name="Object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5E69FC1D-0CBE-4C84-867E-96EEC2A217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34</xdr:row>
          <xdr:rowOff>182880</xdr:rowOff>
        </xdr:from>
        <xdr:to>
          <xdr:col>3</xdr:col>
          <xdr:colOff>510540</xdr:colOff>
          <xdr:row>34</xdr:row>
          <xdr:rowOff>388620</xdr:rowOff>
        </xdr:to>
        <xdr:sp macro="" textlink="">
          <xdr:nvSpPr>
            <xdr:cNvPr id="2122" name="Object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CBF90F3D-16D8-4210-9EB5-ABF07E3DD1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34</xdr:row>
          <xdr:rowOff>167640</xdr:rowOff>
        </xdr:from>
        <xdr:to>
          <xdr:col>8</xdr:col>
          <xdr:colOff>1165860</xdr:colOff>
          <xdr:row>34</xdr:row>
          <xdr:rowOff>396240</xdr:rowOff>
        </xdr:to>
        <xdr:sp macro="" textlink="">
          <xdr:nvSpPr>
            <xdr:cNvPr id="2123" name="Object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61B2CE3D-E82A-4D7A-9A0B-400A0A0C81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28</xdr:row>
          <xdr:rowOff>15240</xdr:rowOff>
        </xdr:from>
        <xdr:to>
          <xdr:col>5</xdr:col>
          <xdr:colOff>419100</xdr:colOff>
          <xdr:row>28</xdr:row>
          <xdr:rowOff>213360</xdr:rowOff>
        </xdr:to>
        <xdr:sp macro="" textlink="">
          <xdr:nvSpPr>
            <xdr:cNvPr id="2124" name="Object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3D623E42-8036-459F-9CA2-3CAF444A28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29</xdr:row>
          <xdr:rowOff>0</xdr:rowOff>
        </xdr:from>
        <xdr:to>
          <xdr:col>5</xdr:col>
          <xdr:colOff>411480</xdr:colOff>
          <xdr:row>29</xdr:row>
          <xdr:rowOff>198120</xdr:rowOff>
        </xdr:to>
        <xdr:sp macro="" textlink="">
          <xdr:nvSpPr>
            <xdr:cNvPr id="2125" name="Object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1C78BE0A-B290-47B6-AB16-FDE69570F9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30</xdr:row>
          <xdr:rowOff>0</xdr:rowOff>
        </xdr:from>
        <xdr:to>
          <xdr:col>5</xdr:col>
          <xdr:colOff>403860</xdr:colOff>
          <xdr:row>30</xdr:row>
          <xdr:rowOff>205740</xdr:rowOff>
        </xdr:to>
        <xdr:sp macro="" textlink="">
          <xdr:nvSpPr>
            <xdr:cNvPr id="2126" name="Object 78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F5FC5FD5-9E87-4ABE-9434-E1B9A75118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30</xdr:row>
          <xdr:rowOff>213360</xdr:rowOff>
        </xdr:from>
        <xdr:to>
          <xdr:col>5</xdr:col>
          <xdr:colOff>411480</xdr:colOff>
          <xdr:row>31</xdr:row>
          <xdr:rowOff>190500</xdr:rowOff>
        </xdr:to>
        <xdr:sp macro="" textlink="">
          <xdr:nvSpPr>
            <xdr:cNvPr id="2127" name="Object 79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526DCC82-2849-4A20-9AFB-03623CD683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28</xdr:row>
          <xdr:rowOff>15240</xdr:rowOff>
        </xdr:from>
        <xdr:to>
          <xdr:col>7</xdr:col>
          <xdr:colOff>419100</xdr:colOff>
          <xdr:row>28</xdr:row>
          <xdr:rowOff>213360</xdr:rowOff>
        </xdr:to>
        <xdr:sp macro="" textlink="">
          <xdr:nvSpPr>
            <xdr:cNvPr id="2128" name="Object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BF79CD29-ECFA-4EB7-96C3-D3BD86728B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29</xdr:row>
          <xdr:rowOff>0</xdr:rowOff>
        </xdr:from>
        <xdr:to>
          <xdr:col>7</xdr:col>
          <xdr:colOff>411480</xdr:colOff>
          <xdr:row>29</xdr:row>
          <xdr:rowOff>198120</xdr:rowOff>
        </xdr:to>
        <xdr:sp macro="" textlink="">
          <xdr:nvSpPr>
            <xdr:cNvPr id="2129" name="Object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F6BD999D-EBBE-41C2-A949-45018F80C5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30</xdr:row>
          <xdr:rowOff>0</xdr:rowOff>
        </xdr:from>
        <xdr:to>
          <xdr:col>7</xdr:col>
          <xdr:colOff>381000</xdr:colOff>
          <xdr:row>30</xdr:row>
          <xdr:rowOff>205740</xdr:rowOff>
        </xdr:to>
        <xdr:sp macro="" textlink="">
          <xdr:nvSpPr>
            <xdr:cNvPr id="2130" name="Object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2A6A82FF-AFE9-4DC0-9EB7-9240825346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31</xdr:row>
          <xdr:rowOff>0</xdr:rowOff>
        </xdr:from>
        <xdr:to>
          <xdr:col>7</xdr:col>
          <xdr:colOff>388620</xdr:colOff>
          <xdr:row>31</xdr:row>
          <xdr:rowOff>205740</xdr:rowOff>
        </xdr:to>
        <xdr:sp macro="" textlink="">
          <xdr:nvSpPr>
            <xdr:cNvPr id="2131" name="Object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BE3D8B3E-1978-42EF-8628-E6D60F2433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28</xdr:row>
          <xdr:rowOff>15240</xdr:rowOff>
        </xdr:from>
        <xdr:to>
          <xdr:col>7</xdr:col>
          <xdr:colOff>419100</xdr:colOff>
          <xdr:row>28</xdr:row>
          <xdr:rowOff>213360</xdr:rowOff>
        </xdr:to>
        <xdr:sp macro="" textlink="">
          <xdr:nvSpPr>
            <xdr:cNvPr id="2132" name="Object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B825C84C-FFC1-40EC-8100-859AB9AD01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29</xdr:row>
          <xdr:rowOff>0</xdr:rowOff>
        </xdr:from>
        <xdr:to>
          <xdr:col>7</xdr:col>
          <xdr:colOff>411480</xdr:colOff>
          <xdr:row>29</xdr:row>
          <xdr:rowOff>198120</xdr:rowOff>
        </xdr:to>
        <xdr:sp macro="" textlink="">
          <xdr:nvSpPr>
            <xdr:cNvPr id="2133" name="Object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AC376C7F-D4CA-45B1-AE0E-6EEEA2DE38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30</xdr:row>
          <xdr:rowOff>0</xdr:rowOff>
        </xdr:from>
        <xdr:to>
          <xdr:col>7</xdr:col>
          <xdr:colOff>403860</xdr:colOff>
          <xdr:row>30</xdr:row>
          <xdr:rowOff>205740</xdr:rowOff>
        </xdr:to>
        <xdr:sp macro="" textlink="">
          <xdr:nvSpPr>
            <xdr:cNvPr id="2134" name="Object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4F48C02C-1A14-4804-BB29-5016F73B3B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30</xdr:row>
          <xdr:rowOff>213360</xdr:rowOff>
        </xdr:from>
        <xdr:to>
          <xdr:col>7</xdr:col>
          <xdr:colOff>411480</xdr:colOff>
          <xdr:row>31</xdr:row>
          <xdr:rowOff>190500</xdr:rowOff>
        </xdr:to>
        <xdr:sp macro="" textlink="">
          <xdr:nvSpPr>
            <xdr:cNvPr id="2135" name="Object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1086A6AC-C232-4DC2-846D-7ED1A694EF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35</xdr:row>
          <xdr:rowOff>15240</xdr:rowOff>
        </xdr:from>
        <xdr:to>
          <xdr:col>2</xdr:col>
          <xdr:colOff>419100</xdr:colOff>
          <xdr:row>35</xdr:row>
          <xdr:rowOff>213360</xdr:rowOff>
        </xdr:to>
        <xdr:sp macro="" textlink="">
          <xdr:nvSpPr>
            <xdr:cNvPr id="2136" name="Object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D6FB851-2CF1-4705-9F65-E9C490A023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36</xdr:row>
          <xdr:rowOff>0</xdr:rowOff>
        </xdr:from>
        <xdr:to>
          <xdr:col>2</xdr:col>
          <xdr:colOff>411480</xdr:colOff>
          <xdr:row>36</xdr:row>
          <xdr:rowOff>198120</xdr:rowOff>
        </xdr:to>
        <xdr:sp macro="" textlink="">
          <xdr:nvSpPr>
            <xdr:cNvPr id="2137" name="Object 89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40B08385-6F12-420E-BBAA-C84B33313A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37</xdr:row>
          <xdr:rowOff>0</xdr:rowOff>
        </xdr:from>
        <xdr:to>
          <xdr:col>2</xdr:col>
          <xdr:colOff>403860</xdr:colOff>
          <xdr:row>37</xdr:row>
          <xdr:rowOff>205740</xdr:rowOff>
        </xdr:to>
        <xdr:sp macro="" textlink="">
          <xdr:nvSpPr>
            <xdr:cNvPr id="2138" name="Object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84551208-765E-4EFF-941D-72150DF262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37</xdr:row>
          <xdr:rowOff>213360</xdr:rowOff>
        </xdr:from>
        <xdr:to>
          <xdr:col>2</xdr:col>
          <xdr:colOff>411480</xdr:colOff>
          <xdr:row>38</xdr:row>
          <xdr:rowOff>190500</xdr:rowOff>
        </xdr:to>
        <xdr:sp macro="" textlink="">
          <xdr:nvSpPr>
            <xdr:cNvPr id="2139" name="Object 91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77199F1D-F9B0-4A55-A70F-8619A2CEF9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28</xdr:row>
          <xdr:rowOff>22860</xdr:rowOff>
        </xdr:from>
        <xdr:to>
          <xdr:col>3</xdr:col>
          <xdr:colOff>693420</xdr:colOff>
          <xdr:row>29</xdr:row>
          <xdr:rowOff>0</xdr:rowOff>
        </xdr:to>
        <xdr:sp macro="" textlink="">
          <xdr:nvSpPr>
            <xdr:cNvPr id="2140" name="Object 92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A288439E-7861-4735-89DD-C62152B5F8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29</xdr:row>
          <xdr:rowOff>30480</xdr:rowOff>
        </xdr:from>
        <xdr:to>
          <xdr:col>3</xdr:col>
          <xdr:colOff>685800</xdr:colOff>
          <xdr:row>30</xdr:row>
          <xdr:rowOff>7620</xdr:rowOff>
        </xdr:to>
        <xdr:sp macro="" textlink="">
          <xdr:nvSpPr>
            <xdr:cNvPr id="2141" name="Object 93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4675226-987C-4BDC-AB6B-BCFAFA7339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30</xdr:row>
          <xdr:rowOff>30480</xdr:rowOff>
        </xdr:from>
        <xdr:to>
          <xdr:col>3</xdr:col>
          <xdr:colOff>449580</xdr:colOff>
          <xdr:row>31</xdr:row>
          <xdr:rowOff>0</xdr:rowOff>
        </xdr:to>
        <xdr:sp macro="" textlink="">
          <xdr:nvSpPr>
            <xdr:cNvPr id="2142" name="Object 94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4352F790-1EE9-4E80-A0DA-ACA69FCE70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31</xdr:row>
          <xdr:rowOff>0</xdr:rowOff>
        </xdr:from>
        <xdr:to>
          <xdr:col>3</xdr:col>
          <xdr:colOff>457200</xdr:colOff>
          <xdr:row>31</xdr:row>
          <xdr:rowOff>198120</xdr:rowOff>
        </xdr:to>
        <xdr:sp macro="" textlink="">
          <xdr:nvSpPr>
            <xdr:cNvPr id="2143" name="Object 95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3EC28341-D3ED-4D8A-BF4C-916025FDC6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27</xdr:row>
          <xdr:rowOff>45720</xdr:rowOff>
        </xdr:from>
        <xdr:to>
          <xdr:col>3</xdr:col>
          <xdr:colOff>434340</xdr:colOff>
          <xdr:row>28</xdr:row>
          <xdr:rowOff>15240</xdr:rowOff>
        </xdr:to>
        <xdr:sp macro="" textlink="">
          <xdr:nvSpPr>
            <xdr:cNvPr id="2144" name="Object 96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C83313E9-4324-4F1F-86E0-B5FA76899F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oleObject" Target="../embeddings/oleObject8.bin"/><Relationship Id="rId26" Type="http://schemas.openxmlformats.org/officeDocument/2006/relationships/oleObject" Target="../embeddings/oleObject14.bin"/><Relationship Id="rId39" Type="http://schemas.openxmlformats.org/officeDocument/2006/relationships/oleObject" Target="../embeddings/oleObject27.bin"/><Relationship Id="rId21" Type="http://schemas.openxmlformats.org/officeDocument/2006/relationships/oleObject" Target="../embeddings/oleObject10.bin"/><Relationship Id="rId34" Type="http://schemas.openxmlformats.org/officeDocument/2006/relationships/oleObject" Target="../embeddings/oleObject22.bin"/><Relationship Id="rId42" Type="http://schemas.openxmlformats.org/officeDocument/2006/relationships/oleObject" Target="../embeddings/oleObject30.bin"/><Relationship Id="rId47" Type="http://schemas.openxmlformats.org/officeDocument/2006/relationships/oleObject" Target="../embeddings/oleObject35.bin"/><Relationship Id="rId50" Type="http://schemas.openxmlformats.org/officeDocument/2006/relationships/oleObject" Target="../embeddings/oleObject38.bin"/><Relationship Id="rId55" Type="http://schemas.openxmlformats.org/officeDocument/2006/relationships/oleObject" Target="../embeddings/oleObject43.bin"/><Relationship Id="rId7" Type="http://schemas.openxmlformats.org/officeDocument/2006/relationships/image" Target="../media/image2.w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9" Type="http://schemas.openxmlformats.org/officeDocument/2006/relationships/oleObject" Target="../embeddings/oleObject17.bin"/><Relationship Id="rId11" Type="http://schemas.openxmlformats.org/officeDocument/2006/relationships/image" Target="../media/image4.wmf"/><Relationship Id="rId24" Type="http://schemas.openxmlformats.org/officeDocument/2006/relationships/oleObject" Target="../embeddings/oleObject13.bin"/><Relationship Id="rId32" Type="http://schemas.openxmlformats.org/officeDocument/2006/relationships/oleObject" Target="../embeddings/oleObject20.bin"/><Relationship Id="rId37" Type="http://schemas.openxmlformats.org/officeDocument/2006/relationships/oleObject" Target="../embeddings/oleObject25.bin"/><Relationship Id="rId40" Type="http://schemas.openxmlformats.org/officeDocument/2006/relationships/oleObject" Target="../embeddings/oleObject28.bin"/><Relationship Id="rId45" Type="http://schemas.openxmlformats.org/officeDocument/2006/relationships/oleObject" Target="../embeddings/oleObject33.bin"/><Relationship Id="rId53" Type="http://schemas.openxmlformats.org/officeDocument/2006/relationships/oleObject" Target="../embeddings/oleObject41.bin"/><Relationship Id="rId58" Type="http://schemas.openxmlformats.org/officeDocument/2006/relationships/oleObject" Target="../embeddings/oleObject46.bin"/><Relationship Id="rId5" Type="http://schemas.openxmlformats.org/officeDocument/2006/relationships/image" Target="../media/image1.wmf"/><Relationship Id="rId19" Type="http://schemas.openxmlformats.org/officeDocument/2006/relationships/image" Target="../media/image8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1.bin"/><Relationship Id="rId27" Type="http://schemas.openxmlformats.org/officeDocument/2006/relationships/oleObject" Target="../embeddings/oleObject15.bin"/><Relationship Id="rId30" Type="http://schemas.openxmlformats.org/officeDocument/2006/relationships/oleObject" Target="../embeddings/oleObject18.bin"/><Relationship Id="rId35" Type="http://schemas.openxmlformats.org/officeDocument/2006/relationships/oleObject" Target="../embeddings/oleObject23.bin"/><Relationship Id="rId43" Type="http://schemas.openxmlformats.org/officeDocument/2006/relationships/oleObject" Target="../embeddings/oleObject31.bin"/><Relationship Id="rId48" Type="http://schemas.openxmlformats.org/officeDocument/2006/relationships/oleObject" Target="../embeddings/oleObject36.bin"/><Relationship Id="rId56" Type="http://schemas.openxmlformats.org/officeDocument/2006/relationships/oleObject" Target="../embeddings/oleObject44.bin"/><Relationship Id="rId8" Type="http://schemas.openxmlformats.org/officeDocument/2006/relationships/oleObject" Target="../embeddings/oleObject3.bin"/><Relationship Id="rId51" Type="http://schemas.openxmlformats.org/officeDocument/2006/relationships/oleObject" Target="../embeddings/oleObject39.bin"/><Relationship Id="rId3" Type="http://schemas.openxmlformats.org/officeDocument/2006/relationships/vmlDrawing" Target="../drawings/vmlDrawing1.vml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wmf"/><Relationship Id="rId25" Type="http://schemas.openxmlformats.org/officeDocument/2006/relationships/image" Target="../media/image9.wmf"/><Relationship Id="rId33" Type="http://schemas.openxmlformats.org/officeDocument/2006/relationships/oleObject" Target="../embeddings/oleObject21.bin"/><Relationship Id="rId38" Type="http://schemas.openxmlformats.org/officeDocument/2006/relationships/oleObject" Target="../embeddings/oleObject26.bin"/><Relationship Id="rId46" Type="http://schemas.openxmlformats.org/officeDocument/2006/relationships/oleObject" Target="../embeddings/oleObject34.bin"/><Relationship Id="rId59" Type="http://schemas.openxmlformats.org/officeDocument/2006/relationships/oleObject" Target="../embeddings/oleObject47.bin"/><Relationship Id="rId20" Type="http://schemas.openxmlformats.org/officeDocument/2006/relationships/oleObject" Target="../embeddings/oleObject9.bin"/><Relationship Id="rId41" Type="http://schemas.openxmlformats.org/officeDocument/2006/relationships/oleObject" Target="../embeddings/oleObject29.bin"/><Relationship Id="rId54" Type="http://schemas.openxmlformats.org/officeDocument/2006/relationships/oleObject" Target="../embeddings/oleObject42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5" Type="http://schemas.openxmlformats.org/officeDocument/2006/relationships/image" Target="../media/image6.wmf"/><Relationship Id="rId23" Type="http://schemas.openxmlformats.org/officeDocument/2006/relationships/oleObject" Target="../embeddings/oleObject12.bin"/><Relationship Id="rId28" Type="http://schemas.openxmlformats.org/officeDocument/2006/relationships/oleObject" Target="../embeddings/oleObject16.bin"/><Relationship Id="rId36" Type="http://schemas.openxmlformats.org/officeDocument/2006/relationships/oleObject" Target="../embeddings/oleObject24.bin"/><Relationship Id="rId49" Type="http://schemas.openxmlformats.org/officeDocument/2006/relationships/oleObject" Target="../embeddings/oleObject37.bin"/><Relationship Id="rId57" Type="http://schemas.openxmlformats.org/officeDocument/2006/relationships/oleObject" Target="../embeddings/oleObject45.bin"/><Relationship Id="rId10" Type="http://schemas.openxmlformats.org/officeDocument/2006/relationships/oleObject" Target="../embeddings/oleObject4.bin"/><Relationship Id="rId31" Type="http://schemas.openxmlformats.org/officeDocument/2006/relationships/oleObject" Target="../embeddings/oleObject19.bin"/><Relationship Id="rId44" Type="http://schemas.openxmlformats.org/officeDocument/2006/relationships/oleObject" Target="../embeddings/oleObject32.bin"/><Relationship Id="rId52" Type="http://schemas.openxmlformats.org/officeDocument/2006/relationships/oleObject" Target="../embeddings/oleObject40.bin"/><Relationship Id="rId60" Type="http://schemas.openxmlformats.org/officeDocument/2006/relationships/oleObject" Target="../embeddings/oleObject48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wmf"/><Relationship Id="rId21" Type="http://schemas.openxmlformats.org/officeDocument/2006/relationships/oleObject" Target="../embeddings/oleObject58.bin"/><Relationship Id="rId42" Type="http://schemas.openxmlformats.org/officeDocument/2006/relationships/image" Target="../media/image15.wmf"/><Relationship Id="rId47" Type="http://schemas.openxmlformats.org/officeDocument/2006/relationships/oleObject" Target="../embeddings/oleObject77.bin"/><Relationship Id="rId63" Type="http://schemas.openxmlformats.org/officeDocument/2006/relationships/oleObject" Target="../embeddings/oleObject92.bin"/><Relationship Id="rId68" Type="http://schemas.openxmlformats.org/officeDocument/2006/relationships/oleObject" Target="../embeddings/oleObject97.bin"/><Relationship Id="rId16" Type="http://schemas.openxmlformats.org/officeDocument/2006/relationships/image" Target="../media/image7.wmf"/><Relationship Id="rId11" Type="http://schemas.openxmlformats.org/officeDocument/2006/relationships/oleObject" Target="../embeddings/oleObject53.bin"/><Relationship Id="rId24" Type="http://schemas.openxmlformats.org/officeDocument/2006/relationships/image" Target="../media/image12.wmf"/><Relationship Id="rId32" Type="http://schemas.openxmlformats.org/officeDocument/2006/relationships/oleObject" Target="../embeddings/oleObject66.bin"/><Relationship Id="rId37" Type="http://schemas.openxmlformats.org/officeDocument/2006/relationships/oleObject" Target="../embeddings/oleObject71.bin"/><Relationship Id="rId40" Type="http://schemas.openxmlformats.org/officeDocument/2006/relationships/image" Target="../media/image14.wmf"/><Relationship Id="rId45" Type="http://schemas.openxmlformats.org/officeDocument/2006/relationships/oleObject" Target="../embeddings/oleObject76.bin"/><Relationship Id="rId53" Type="http://schemas.openxmlformats.org/officeDocument/2006/relationships/oleObject" Target="../embeddings/oleObject82.bin"/><Relationship Id="rId58" Type="http://schemas.openxmlformats.org/officeDocument/2006/relationships/oleObject" Target="../embeddings/oleObject87.bin"/><Relationship Id="rId66" Type="http://schemas.openxmlformats.org/officeDocument/2006/relationships/oleObject" Target="../embeddings/oleObject95.bin"/><Relationship Id="rId74" Type="http://schemas.openxmlformats.org/officeDocument/2006/relationships/oleObject" Target="../embeddings/oleObject103.bin"/><Relationship Id="rId5" Type="http://schemas.openxmlformats.org/officeDocument/2006/relationships/oleObject" Target="../embeddings/oleObject50.bin"/><Relationship Id="rId61" Type="http://schemas.openxmlformats.org/officeDocument/2006/relationships/oleObject" Target="../embeddings/oleObject90.bin"/><Relationship Id="rId19" Type="http://schemas.openxmlformats.org/officeDocument/2006/relationships/oleObject" Target="../embeddings/oleObject57.bin"/><Relationship Id="rId14" Type="http://schemas.openxmlformats.org/officeDocument/2006/relationships/image" Target="../media/image6.wmf"/><Relationship Id="rId22" Type="http://schemas.openxmlformats.org/officeDocument/2006/relationships/image" Target="../media/image11.wmf"/><Relationship Id="rId27" Type="http://schemas.openxmlformats.org/officeDocument/2006/relationships/oleObject" Target="../embeddings/oleObject61.bin"/><Relationship Id="rId30" Type="http://schemas.openxmlformats.org/officeDocument/2006/relationships/oleObject" Target="../embeddings/oleObject64.bin"/><Relationship Id="rId35" Type="http://schemas.openxmlformats.org/officeDocument/2006/relationships/oleObject" Target="../embeddings/oleObject69.bin"/><Relationship Id="rId43" Type="http://schemas.openxmlformats.org/officeDocument/2006/relationships/oleObject" Target="../embeddings/oleObject75.bin"/><Relationship Id="rId48" Type="http://schemas.openxmlformats.org/officeDocument/2006/relationships/image" Target="../media/image18.wmf"/><Relationship Id="rId56" Type="http://schemas.openxmlformats.org/officeDocument/2006/relationships/oleObject" Target="../embeddings/oleObject85.bin"/><Relationship Id="rId64" Type="http://schemas.openxmlformats.org/officeDocument/2006/relationships/oleObject" Target="../embeddings/oleObject93.bin"/><Relationship Id="rId69" Type="http://schemas.openxmlformats.org/officeDocument/2006/relationships/oleObject" Target="../embeddings/oleObject98.bin"/><Relationship Id="rId77" Type="http://schemas.openxmlformats.org/officeDocument/2006/relationships/oleObject" Target="../embeddings/oleObject106.bin"/><Relationship Id="rId8" Type="http://schemas.openxmlformats.org/officeDocument/2006/relationships/image" Target="../media/image3.wmf"/><Relationship Id="rId51" Type="http://schemas.openxmlformats.org/officeDocument/2006/relationships/oleObject" Target="../embeddings/oleObject80.bin"/><Relationship Id="rId72" Type="http://schemas.openxmlformats.org/officeDocument/2006/relationships/oleObject" Target="../embeddings/oleObject101.bin"/><Relationship Id="rId3" Type="http://schemas.openxmlformats.org/officeDocument/2006/relationships/oleObject" Target="../embeddings/oleObject49.bin"/><Relationship Id="rId12" Type="http://schemas.openxmlformats.org/officeDocument/2006/relationships/image" Target="../media/image9.wmf"/><Relationship Id="rId17" Type="http://schemas.openxmlformats.org/officeDocument/2006/relationships/oleObject" Target="../embeddings/oleObject56.bin"/><Relationship Id="rId25" Type="http://schemas.openxmlformats.org/officeDocument/2006/relationships/oleObject" Target="../embeddings/oleObject60.bin"/><Relationship Id="rId33" Type="http://schemas.openxmlformats.org/officeDocument/2006/relationships/oleObject" Target="../embeddings/oleObject67.bin"/><Relationship Id="rId38" Type="http://schemas.openxmlformats.org/officeDocument/2006/relationships/oleObject" Target="../embeddings/oleObject72.bin"/><Relationship Id="rId46" Type="http://schemas.openxmlformats.org/officeDocument/2006/relationships/image" Target="../media/image17.wmf"/><Relationship Id="rId59" Type="http://schemas.openxmlformats.org/officeDocument/2006/relationships/oleObject" Target="../embeddings/oleObject88.bin"/><Relationship Id="rId67" Type="http://schemas.openxmlformats.org/officeDocument/2006/relationships/oleObject" Target="../embeddings/oleObject96.bin"/><Relationship Id="rId20" Type="http://schemas.openxmlformats.org/officeDocument/2006/relationships/image" Target="../media/image10.wmf"/><Relationship Id="rId41" Type="http://schemas.openxmlformats.org/officeDocument/2006/relationships/oleObject" Target="../embeddings/oleObject74.bin"/><Relationship Id="rId54" Type="http://schemas.openxmlformats.org/officeDocument/2006/relationships/oleObject" Target="../embeddings/oleObject83.bin"/><Relationship Id="rId62" Type="http://schemas.openxmlformats.org/officeDocument/2006/relationships/oleObject" Target="../embeddings/oleObject91.bin"/><Relationship Id="rId70" Type="http://schemas.openxmlformats.org/officeDocument/2006/relationships/oleObject" Target="../embeddings/oleObject99.bin"/><Relationship Id="rId75" Type="http://schemas.openxmlformats.org/officeDocument/2006/relationships/oleObject" Target="../embeddings/oleObject104.bin"/><Relationship Id="rId1" Type="http://schemas.openxmlformats.org/officeDocument/2006/relationships/drawing" Target="../drawings/drawing2.xml"/><Relationship Id="rId6" Type="http://schemas.openxmlformats.org/officeDocument/2006/relationships/image" Target="../media/image2.wmf"/><Relationship Id="rId15" Type="http://schemas.openxmlformats.org/officeDocument/2006/relationships/oleObject" Target="../embeddings/oleObject55.bin"/><Relationship Id="rId23" Type="http://schemas.openxmlformats.org/officeDocument/2006/relationships/oleObject" Target="../embeddings/oleObject59.bin"/><Relationship Id="rId28" Type="http://schemas.openxmlformats.org/officeDocument/2006/relationships/oleObject" Target="../embeddings/oleObject62.bin"/><Relationship Id="rId36" Type="http://schemas.openxmlformats.org/officeDocument/2006/relationships/oleObject" Target="../embeddings/oleObject70.bin"/><Relationship Id="rId49" Type="http://schemas.openxmlformats.org/officeDocument/2006/relationships/oleObject" Target="../embeddings/oleObject78.bin"/><Relationship Id="rId57" Type="http://schemas.openxmlformats.org/officeDocument/2006/relationships/oleObject" Target="../embeddings/oleObject86.bin"/><Relationship Id="rId10" Type="http://schemas.openxmlformats.org/officeDocument/2006/relationships/image" Target="../media/image4.wmf"/><Relationship Id="rId31" Type="http://schemas.openxmlformats.org/officeDocument/2006/relationships/oleObject" Target="../embeddings/oleObject65.bin"/><Relationship Id="rId44" Type="http://schemas.openxmlformats.org/officeDocument/2006/relationships/image" Target="../media/image16.wmf"/><Relationship Id="rId52" Type="http://schemas.openxmlformats.org/officeDocument/2006/relationships/oleObject" Target="../embeddings/oleObject81.bin"/><Relationship Id="rId60" Type="http://schemas.openxmlformats.org/officeDocument/2006/relationships/oleObject" Target="../embeddings/oleObject89.bin"/><Relationship Id="rId65" Type="http://schemas.openxmlformats.org/officeDocument/2006/relationships/oleObject" Target="../embeddings/oleObject94.bin"/><Relationship Id="rId73" Type="http://schemas.openxmlformats.org/officeDocument/2006/relationships/oleObject" Target="../embeddings/oleObject102.bin"/><Relationship Id="rId4" Type="http://schemas.openxmlformats.org/officeDocument/2006/relationships/image" Target="../media/image1.wmf"/><Relationship Id="rId9" Type="http://schemas.openxmlformats.org/officeDocument/2006/relationships/oleObject" Target="../embeddings/oleObject52.bin"/><Relationship Id="rId13" Type="http://schemas.openxmlformats.org/officeDocument/2006/relationships/oleObject" Target="../embeddings/oleObject54.bin"/><Relationship Id="rId18" Type="http://schemas.openxmlformats.org/officeDocument/2006/relationships/image" Target="../media/image8.wmf"/><Relationship Id="rId39" Type="http://schemas.openxmlformats.org/officeDocument/2006/relationships/oleObject" Target="../embeddings/oleObject73.bin"/><Relationship Id="rId34" Type="http://schemas.openxmlformats.org/officeDocument/2006/relationships/oleObject" Target="../embeddings/oleObject68.bin"/><Relationship Id="rId50" Type="http://schemas.openxmlformats.org/officeDocument/2006/relationships/oleObject" Target="../embeddings/oleObject79.bin"/><Relationship Id="rId55" Type="http://schemas.openxmlformats.org/officeDocument/2006/relationships/oleObject" Target="../embeddings/oleObject84.bin"/><Relationship Id="rId76" Type="http://schemas.openxmlformats.org/officeDocument/2006/relationships/oleObject" Target="../embeddings/oleObject105.bin"/><Relationship Id="rId7" Type="http://schemas.openxmlformats.org/officeDocument/2006/relationships/oleObject" Target="../embeddings/oleObject51.bin"/><Relationship Id="rId71" Type="http://schemas.openxmlformats.org/officeDocument/2006/relationships/oleObject" Target="../embeddings/oleObject100.bin"/><Relationship Id="rId2" Type="http://schemas.openxmlformats.org/officeDocument/2006/relationships/vmlDrawing" Target="../drawings/vmlDrawing2.vml"/><Relationship Id="rId29" Type="http://schemas.openxmlformats.org/officeDocument/2006/relationships/oleObject" Target="../embeddings/oleObject6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132"/>
  <sheetViews>
    <sheetView topLeftCell="J112" zoomScale="102" zoomScaleNormal="102" workbookViewId="0">
      <selection activeCell="V123" sqref="V123"/>
    </sheetView>
  </sheetViews>
  <sheetFormatPr defaultRowHeight="13.8" x14ac:dyDescent="0.25"/>
  <cols>
    <col min="6" max="6" width="14.88671875" customWidth="1"/>
    <col min="7" max="7" width="17.109375" customWidth="1"/>
    <col min="8" max="8" width="15.6640625" customWidth="1"/>
    <col min="12" max="12" width="9.109375" bestFit="1" customWidth="1"/>
    <col min="17" max="17" width="14.88671875" customWidth="1"/>
    <col min="18" max="18" width="17.109375" customWidth="1"/>
    <col min="19" max="19" width="15.6640625" customWidth="1"/>
    <col min="20" max="20" width="20.109375" customWidth="1"/>
  </cols>
  <sheetData>
    <row r="1" spans="1:24" ht="39.6" customHeight="1" x14ac:dyDescent="0.25">
      <c r="A1" s="1"/>
      <c r="B1" s="1"/>
      <c r="C1" s="1"/>
      <c r="E1" s="2"/>
      <c r="H1" s="2"/>
      <c r="I1" s="2"/>
    </row>
    <row r="2" spans="1:24" ht="27" customHeight="1" x14ac:dyDescent="0.25">
      <c r="A2" s="4"/>
      <c r="B2" s="3"/>
      <c r="C2" s="3"/>
      <c r="D2" s="3"/>
      <c r="E2" s="3"/>
      <c r="F2" s="3"/>
      <c r="G2" s="3"/>
      <c r="H2" s="3"/>
    </row>
    <row r="5" spans="1:24" ht="14.4" thickBot="1" x14ac:dyDescent="0.3"/>
    <row r="6" spans="1:24" ht="15" thickTop="1" thickBot="1" x14ac:dyDescent="0.3">
      <c r="L6" s="15" t="s">
        <v>7</v>
      </c>
      <c r="M6" s="16"/>
      <c r="N6" s="16"/>
      <c r="O6" s="16"/>
      <c r="P6" s="16"/>
      <c r="Q6" s="16"/>
      <c r="R6" s="16"/>
      <c r="S6" s="16"/>
      <c r="T6" s="17"/>
    </row>
    <row r="7" spans="1:24" ht="22.2" customHeight="1" thickTop="1" thickBot="1" x14ac:dyDescent="0.3">
      <c r="L7" s="15" t="s">
        <v>9</v>
      </c>
      <c r="M7" s="16"/>
      <c r="N7" s="16"/>
      <c r="O7" s="16">
        <v>8</v>
      </c>
      <c r="P7" s="17"/>
      <c r="Q7" s="15" t="s">
        <v>10</v>
      </c>
      <c r="R7" s="16"/>
      <c r="S7" s="18">
        <f>FLOOR((O7/2)^2*PI()*1000/180,1)</f>
        <v>279</v>
      </c>
      <c r="T7" s="19"/>
      <c r="V7" s="13" t="s">
        <v>8</v>
      </c>
      <c r="W7" s="14"/>
      <c r="X7" s="10">
        <f>IF(M$10&gt;150, MIN(250, 1.5*M$10), 200)</f>
        <v>200</v>
      </c>
    </row>
    <row r="8" spans="1:24" ht="22.2" customHeight="1" thickTop="1" thickBot="1" x14ac:dyDescent="0.3">
      <c r="L8" s="20" t="s">
        <v>4</v>
      </c>
      <c r="M8" s="21"/>
      <c r="N8" s="21"/>
      <c r="O8" s="21">
        <v>14.3</v>
      </c>
      <c r="P8" s="22"/>
      <c r="Q8" s="21" t="s">
        <v>5</v>
      </c>
      <c r="R8" s="21"/>
      <c r="S8" s="21">
        <v>270</v>
      </c>
      <c r="T8" s="22"/>
    </row>
    <row r="9" spans="1:24" ht="40.049999999999997" customHeight="1" thickTop="1" thickBot="1" x14ac:dyDescent="0.3">
      <c r="L9" s="5" t="s">
        <v>0</v>
      </c>
      <c r="M9" s="5"/>
      <c r="N9" s="5"/>
      <c r="O9" s="6"/>
      <c r="P9" s="7" t="s">
        <v>1</v>
      </c>
      <c r="Q9" s="6"/>
      <c r="R9" s="6"/>
      <c r="S9" s="7" t="s">
        <v>2</v>
      </c>
      <c r="T9" s="7" t="s">
        <v>3</v>
      </c>
    </row>
    <row r="10" spans="1:24" ht="22.05" customHeight="1" thickTop="1" thickBot="1" x14ac:dyDescent="0.3">
      <c r="L10" s="9">
        <v>1</v>
      </c>
      <c r="M10" s="8">
        <v>110</v>
      </c>
      <c r="N10" s="8">
        <v>25</v>
      </c>
      <c r="O10" s="8">
        <f>M10-N10</f>
        <v>85</v>
      </c>
      <c r="P10" s="8">
        <v>5.5</v>
      </c>
      <c r="Q10" s="8">
        <f>(ABS(P10)*10^6/(1*O$8*1000*O10^2))</f>
        <v>5.3233963268565346E-2</v>
      </c>
      <c r="R10" s="8">
        <f>1 - SQRT(1-2*Q10)</f>
        <v>5.473174523690405E-2</v>
      </c>
      <c r="S10" s="8">
        <f>R10*1*O$8*1000*O10/S$8</f>
        <v>246.39420864984029</v>
      </c>
      <c r="T10" s="11" t="str">
        <f>IF(S$7&gt;S10, "构造配筋 #8@180", "#"&amp;O$7&amp;"@"&amp;FLOOR((O$7/2)^2*PI()*1000/S10, 20) &amp;"   "&amp; FLOOR(((O$7/2)^2*PI()*1000/FLOOR((O$7/2)^2*PI()*1000/S10, 20)),1) &amp; "mm")</f>
        <v>构造配筋 #8@180</v>
      </c>
    </row>
    <row r="11" spans="1:24" ht="22.05" customHeight="1" thickTop="1" thickBot="1" x14ac:dyDescent="0.3">
      <c r="L11" s="9">
        <f t="shared" ref="L11:L24" si="0">IF(CODE(L10)&lt;CODE("A"), L10+1, CHAR(CODE(L10) + 1))</f>
        <v>2</v>
      </c>
      <c r="M11" s="8">
        <f>M10</f>
        <v>110</v>
      </c>
      <c r="N11" s="8">
        <v>25</v>
      </c>
      <c r="O11" s="8">
        <f t="shared" ref="O11:O28" si="1">M11-N11</f>
        <v>85</v>
      </c>
      <c r="P11" s="8">
        <v>1.8</v>
      </c>
      <c r="Q11" s="8">
        <f t="shared" ref="Q11:Q40" si="2">(ABS(P11)*10^6/(1*O$8*1000*O11^2))</f>
        <v>1.7422024342439568E-2</v>
      </c>
      <c r="R11" s="8">
        <f t="shared" ref="R11:R40" si="3">1 - SQRT(1-2*Q11)</f>
        <v>1.7576490857878047E-2</v>
      </c>
      <c r="S11" s="8">
        <f t="shared" ref="S11:S28" si="4">R11*1*O$8*1000*O11/S$8</f>
        <v>79.126757917595441</v>
      </c>
      <c r="T11" s="11" t="str">
        <f t="shared" ref="T11:T40" si="5">IF(S$7&gt;S11, "构造配筋 #8@180", "#"&amp;O$7&amp;"@"&amp;FLOOR((O$7/2)^2*PI()*1000/S11, 20) &amp;"   "&amp; FLOOR(((O$7/2)^2*PI()*1000/FLOOR((O$7/2)^2*PI()*1000/S11, 20)),1) &amp; "mm")</f>
        <v>构造配筋 #8@180</v>
      </c>
    </row>
    <row r="12" spans="1:24" ht="22.05" customHeight="1" thickTop="1" thickBot="1" x14ac:dyDescent="0.3">
      <c r="L12" s="9">
        <f t="shared" si="0"/>
        <v>3</v>
      </c>
      <c r="M12" s="8">
        <f t="shared" ref="M12:M40" si="6">M11</f>
        <v>110</v>
      </c>
      <c r="N12" s="8">
        <v>25</v>
      </c>
      <c r="O12" s="8">
        <f t="shared" si="1"/>
        <v>85</v>
      </c>
      <c r="P12" s="8">
        <v>3</v>
      </c>
      <c r="Q12" s="8">
        <f t="shared" si="2"/>
        <v>2.9036707237399279E-2</v>
      </c>
      <c r="R12" s="8">
        <f t="shared" si="3"/>
        <v>2.947097646427832E-2</v>
      </c>
      <c r="S12" s="8">
        <f t="shared" si="4"/>
        <v>132.67396997159372</v>
      </c>
      <c r="T12" s="11" t="str">
        <f t="shared" si="5"/>
        <v>构造配筋 #8@180</v>
      </c>
    </row>
    <row r="13" spans="1:24" ht="22.05" customHeight="1" thickTop="1" thickBot="1" x14ac:dyDescent="0.3">
      <c r="L13" s="9">
        <f t="shared" si="0"/>
        <v>4</v>
      </c>
      <c r="M13" s="8">
        <f t="shared" si="6"/>
        <v>110</v>
      </c>
      <c r="N13" s="8">
        <v>25</v>
      </c>
      <c r="O13" s="8">
        <f t="shared" si="1"/>
        <v>85</v>
      </c>
      <c r="P13" s="8">
        <v>2.8</v>
      </c>
      <c r="Q13" s="8">
        <f t="shared" si="2"/>
        <v>2.7100926754905993E-2</v>
      </c>
      <c r="R13" s="8">
        <f t="shared" si="3"/>
        <v>2.7478459626632201E-2</v>
      </c>
      <c r="S13" s="8">
        <f t="shared" si="4"/>
        <v>123.70395435619052</v>
      </c>
      <c r="T13" s="11" t="str">
        <f t="shared" si="5"/>
        <v>构造配筋 #8@180</v>
      </c>
    </row>
    <row r="14" spans="1:24" ht="22.05" customHeight="1" thickTop="1" thickBot="1" x14ac:dyDescent="0.3">
      <c r="L14" s="9">
        <f t="shared" si="0"/>
        <v>5</v>
      </c>
      <c r="M14" s="8">
        <f t="shared" si="6"/>
        <v>110</v>
      </c>
      <c r="N14" s="8">
        <v>25</v>
      </c>
      <c r="O14" s="8">
        <f t="shared" si="1"/>
        <v>85</v>
      </c>
      <c r="P14" s="8">
        <v>2.2999999999999998</v>
      </c>
      <c r="Q14" s="8">
        <f t="shared" si="2"/>
        <v>2.226147554867278E-2</v>
      </c>
      <c r="R14" s="8">
        <f t="shared" si="3"/>
        <v>2.2514936736803937E-2</v>
      </c>
      <c r="S14" s="8">
        <f t="shared" si="4"/>
        <v>101.3589096429081</v>
      </c>
      <c r="T14" s="11" t="str">
        <f t="shared" si="5"/>
        <v>构造配筋 #8@180</v>
      </c>
    </row>
    <row r="15" spans="1:24" ht="22.05" customHeight="1" thickTop="1" thickBot="1" x14ac:dyDescent="0.3">
      <c r="L15" s="9">
        <f t="shared" si="0"/>
        <v>6</v>
      </c>
      <c r="M15" s="8">
        <f t="shared" si="6"/>
        <v>110</v>
      </c>
      <c r="N15" s="8">
        <v>25</v>
      </c>
      <c r="O15" s="8">
        <f t="shared" si="1"/>
        <v>85</v>
      </c>
      <c r="P15" s="8">
        <v>2.4</v>
      </c>
      <c r="Q15" s="8">
        <f t="shared" si="2"/>
        <v>2.3229365789919423E-2</v>
      </c>
      <c r="R15" s="8">
        <f t="shared" si="3"/>
        <v>2.3505622944934079E-2</v>
      </c>
      <c r="S15" s="8">
        <f t="shared" si="4"/>
        <v>105.81883218358287</v>
      </c>
      <c r="T15" s="11" t="str">
        <f t="shared" si="5"/>
        <v>构造配筋 #8@180</v>
      </c>
    </row>
    <row r="16" spans="1:24" ht="22.05" customHeight="1" thickTop="1" thickBot="1" x14ac:dyDescent="0.3">
      <c r="L16" s="9">
        <f t="shared" si="0"/>
        <v>7</v>
      </c>
      <c r="M16" s="8">
        <f t="shared" si="6"/>
        <v>110</v>
      </c>
      <c r="N16" s="8">
        <v>25</v>
      </c>
      <c r="O16" s="8">
        <f t="shared" si="1"/>
        <v>85</v>
      </c>
      <c r="P16" s="8">
        <v>2.4</v>
      </c>
      <c r="Q16" s="8">
        <f t="shared" si="2"/>
        <v>2.3229365789919423E-2</v>
      </c>
      <c r="R16" s="8">
        <f t="shared" si="3"/>
        <v>2.3505622944934079E-2</v>
      </c>
      <c r="S16" s="8">
        <f t="shared" si="4"/>
        <v>105.81883218358287</v>
      </c>
      <c r="T16" s="11" t="str">
        <f t="shared" si="5"/>
        <v>构造配筋 #8@180</v>
      </c>
    </row>
    <row r="17" spans="12:20" ht="22.05" customHeight="1" thickTop="1" thickBot="1" x14ac:dyDescent="0.3">
      <c r="L17" s="9">
        <f t="shared" si="0"/>
        <v>8</v>
      </c>
      <c r="M17" s="8">
        <f t="shared" si="6"/>
        <v>110</v>
      </c>
      <c r="N17" s="8">
        <v>25</v>
      </c>
      <c r="O17" s="8">
        <f t="shared" si="1"/>
        <v>85</v>
      </c>
      <c r="P17" s="8">
        <v>2.4</v>
      </c>
      <c r="Q17" s="8">
        <f t="shared" si="2"/>
        <v>2.3229365789919423E-2</v>
      </c>
      <c r="R17" s="8">
        <f t="shared" si="3"/>
        <v>2.3505622944934079E-2</v>
      </c>
      <c r="S17" s="8">
        <f t="shared" si="4"/>
        <v>105.81883218358287</v>
      </c>
      <c r="T17" s="11" t="str">
        <f t="shared" si="5"/>
        <v>构造配筋 #8@180</v>
      </c>
    </row>
    <row r="18" spans="12:20" ht="22.05" customHeight="1" thickTop="1" thickBot="1" x14ac:dyDescent="0.3">
      <c r="L18" s="9">
        <f t="shared" si="0"/>
        <v>9</v>
      </c>
      <c r="M18" s="8">
        <f t="shared" si="6"/>
        <v>110</v>
      </c>
      <c r="N18" s="8">
        <v>25</v>
      </c>
      <c r="O18" s="8">
        <f t="shared" si="1"/>
        <v>85</v>
      </c>
      <c r="P18" s="8">
        <v>2.4</v>
      </c>
      <c r="Q18" s="8">
        <f t="shared" si="2"/>
        <v>2.3229365789919423E-2</v>
      </c>
      <c r="R18" s="8">
        <f t="shared" si="3"/>
        <v>2.3505622944934079E-2</v>
      </c>
      <c r="S18" s="8">
        <f t="shared" si="4"/>
        <v>105.81883218358287</v>
      </c>
      <c r="T18" s="11" t="str">
        <f t="shared" si="5"/>
        <v>构造配筋 #8@180</v>
      </c>
    </row>
    <row r="19" spans="12:20" ht="22.05" customHeight="1" thickTop="1" thickBot="1" x14ac:dyDescent="0.3">
      <c r="L19" s="9">
        <f t="shared" si="0"/>
        <v>10</v>
      </c>
      <c r="M19" s="8">
        <f t="shared" si="6"/>
        <v>110</v>
      </c>
      <c r="N19" s="8">
        <v>25</v>
      </c>
      <c r="O19" s="8">
        <f t="shared" si="1"/>
        <v>85</v>
      </c>
      <c r="P19" s="8">
        <v>2.2999999999999998</v>
      </c>
      <c r="Q19" s="8">
        <f t="shared" si="2"/>
        <v>2.226147554867278E-2</v>
      </c>
      <c r="R19" s="8">
        <f t="shared" si="3"/>
        <v>2.2514936736803937E-2</v>
      </c>
      <c r="S19" s="8">
        <f t="shared" si="4"/>
        <v>101.3589096429081</v>
      </c>
      <c r="T19" s="11" t="str">
        <f t="shared" si="5"/>
        <v>构造配筋 #8@180</v>
      </c>
    </row>
    <row r="20" spans="12:20" ht="22.05" customHeight="1" thickTop="1" thickBot="1" x14ac:dyDescent="0.3">
      <c r="L20" s="9">
        <f t="shared" si="0"/>
        <v>11</v>
      </c>
      <c r="M20" s="8">
        <f t="shared" si="6"/>
        <v>110</v>
      </c>
      <c r="N20" s="8">
        <v>25</v>
      </c>
      <c r="O20" s="8">
        <f t="shared" si="1"/>
        <v>85</v>
      </c>
      <c r="P20" s="8">
        <v>2.8</v>
      </c>
      <c r="Q20" s="8">
        <f t="shared" si="2"/>
        <v>2.7100926754905993E-2</v>
      </c>
      <c r="R20" s="8">
        <f t="shared" si="3"/>
        <v>2.7478459626632201E-2</v>
      </c>
      <c r="S20" s="8">
        <f t="shared" si="4"/>
        <v>123.70395435619052</v>
      </c>
      <c r="T20" s="11" t="str">
        <f t="shared" si="5"/>
        <v>构造配筋 #8@180</v>
      </c>
    </row>
    <row r="21" spans="12:20" ht="22.05" customHeight="1" thickTop="1" thickBot="1" x14ac:dyDescent="0.3">
      <c r="L21" s="9">
        <f t="shared" si="0"/>
        <v>12</v>
      </c>
      <c r="M21" s="8">
        <f t="shared" si="6"/>
        <v>110</v>
      </c>
      <c r="N21" s="8">
        <v>25</v>
      </c>
      <c r="O21" s="8">
        <f t="shared" si="1"/>
        <v>85</v>
      </c>
      <c r="P21" s="8">
        <v>0.8</v>
      </c>
      <c r="Q21" s="8">
        <f t="shared" si="2"/>
        <v>7.7431219299731414E-3</v>
      </c>
      <c r="R21" s="8">
        <f t="shared" si="3"/>
        <v>7.7733342929884319E-3</v>
      </c>
      <c r="S21" s="8">
        <f t="shared" si="4"/>
        <v>34.994399381953478</v>
      </c>
      <c r="T21" s="11" t="str">
        <f t="shared" si="5"/>
        <v>构造配筋 #8@180</v>
      </c>
    </row>
    <row r="22" spans="12:20" ht="22.05" customHeight="1" thickTop="1" thickBot="1" x14ac:dyDescent="0.3">
      <c r="L22" s="9">
        <f t="shared" si="0"/>
        <v>13</v>
      </c>
      <c r="M22" s="8">
        <f t="shared" si="6"/>
        <v>110</v>
      </c>
      <c r="N22" s="8">
        <v>25</v>
      </c>
      <c r="O22" s="8">
        <f t="shared" si="1"/>
        <v>85</v>
      </c>
      <c r="P22" s="8">
        <v>4.0999999999999996</v>
      </c>
      <c r="Q22" s="8">
        <f t="shared" si="2"/>
        <v>3.9683499891112341E-2</v>
      </c>
      <c r="R22" s="8">
        <f t="shared" si="3"/>
        <v>4.0503777903333704E-2</v>
      </c>
      <c r="S22" s="8">
        <f t="shared" si="4"/>
        <v>182.34200756111898</v>
      </c>
      <c r="T22" s="11" t="str">
        <f t="shared" si="5"/>
        <v>构造配筋 #8@180</v>
      </c>
    </row>
    <row r="23" spans="12:20" ht="22.05" customHeight="1" thickTop="1" thickBot="1" x14ac:dyDescent="0.3">
      <c r="L23" s="9">
        <f t="shared" si="0"/>
        <v>14</v>
      </c>
      <c r="M23" s="8">
        <f t="shared" si="6"/>
        <v>110</v>
      </c>
      <c r="N23" s="8">
        <v>25</v>
      </c>
      <c r="O23" s="8">
        <f t="shared" si="1"/>
        <v>85</v>
      </c>
      <c r="P23" s="8">
        <v>0.2</v>
      </c>
      <c r="Q23" s="8">
        <f t="shared" si="2"/>
        <v>1.9357804824932854E-3</v>
      </c>
      <c r="R23" s="8">
        <f t="shared" si="3"/>
        <v>1.9376577412544282E-3</v>
      </c>
      <c r="S23" s="8">
        <f t="shared" si="4"/>
        <v>8.7230480907213241</v>
      </c>
      <c r="T23" s="11" t="str">
        <f t="shared" si="5"/>
        <v>构造配筋 #8@180</v>
      </c>
    </row>
    <row r="24" spans="12:20" ht="22.05" customHeight="1" thickTop="1" thickBot="1" x14ac:dyDescent="0.3">
      <c r="L24" s="9">
        <f t="shared" si="0"/>
        <v>15</v>
      </c>
      <c r="M24" s="8">
        <f t="shared" si="6"/>
        <v>110</v>
      </c>
      <c r="N24" s="8">
        <v>25</v>
      </c>
      <c r="O24" s="8">
        <f t="shared" si="1"/>
        <v>85</v>
      </c>
      <c r="P24" s="8">
        <v>5.8</v>
      </c>
      <c r="Q24" s="8">
        <f t="shared" si="2"/>
        <v>5.6137633992305272E-2</v>
      </c>
      <c r="R24" s="8">
        <f t="shared" si="3"/>
        <v>5.7808548109573699E-2</v>
      </c>
      <c r="S24" s="8">
        <f t="shared" si="4"/>
        <v>260.24551935995123</v>
      </c>
      <c r="T24" s="11" t="str">
        <f t="shared" si="5"/>
        <v>构造配筋 #8@180</v>
      </c>
    </row>
    <row r="25" spans="12:20" ht="22.05" customHeight="1" thickTop="1" thickBot="1" x14ac:dyDescent="0.3">
      <c r="L25" s="9" t="s">
        <v>6</v>
      </c>
      <c r="M25" s="8">
        <f t="shared" si="6"/>
        <v>110</v>
      </c>
      <c r="N25" s="8">
        <v>25</v>
      </c>
      <c r="O25" s="8">
        <f t="shared" si="1"/>
        <v>85</v>
      </c>
      <c r="P25" s="8">
        <v>-5.7</v>
      </c>
      <c r="Q25" s="8">
        <f t="shared" si="2"/>
        <v>5.5169743751058632E-2</v>
      </c>
      <c r="R25" s="8">
        <f t="shared" si="3"/>
        <v>5.6781831972113284E-2</v>
      </c>
      <c r="S25" s="8">
        <f t="shared" si="4"/>
        <v>255.6233954151989</v>
      </c>
      <c r="T25" s="11" t="str">
        <f t="shared" si="5"/>
        <v>构造配筋 #8@180</v>
      </c>
    </row>
    <row r="26" spans="12:20" ht="22.05" customHeight="1" thickTop="1" thickBot="1" x14ac:dyDescent="0.3">
      <c r="L26" s="9" t="str">
        <f>IF(CODE(L25)&lt;CODE("A"), L25+1, CHAR(CODE(L25) + 1))</f>
        <v>B</v>
      </c>
      <c r="M26" s="8">
        <f t="shared" si="6"/>
        <v>110</v>
      </c>
      <c r="N26" s="8">
        <v>25</v>
      </c>
      <c r="O26" s="8">
        <f t="shared" si="1"/>
        <v>85</v>
      </c>
      <c r="P26" s="8">
        <v>-7</v>
      </c>
      <c r="Q26" s="8">
        <f t="shared" si="2"/>
        <v>6.7752316887264991E-2</v>
      </c>
      <c r="R26" s="8">
        <f t="shared" si="3"/>
        <v>7.021757049002586E-2</v>
      </c>
      <c r="S26" s="8">
        <f t="shared" si="4"/>
        <v>316.10909974306094</v>
      </c>
      <c r="T26" s="11" t="str">
        <f t="shared" si="5"/>
        <v>#8@140   359mm</v>
      </c>
    </row>
    <row r="27" spans="12:20" ht="22.05" customHeight="1" thickTop="1" thickBot="1" x14ac:dyDescent="0.3">
      <c r="L27" s="9" t="str">
        <f t="shared" ref="L27:L40" si="7">IF(CODE(L26)&lt;CODE("A"), L26+1, CHAR(CODE(L26) + 1))</f>
        <v>C</v>
      </c>
      <c r="M27" s="8">
        <f t="shared" si="6"/>
        <v>110</v>
      </c>
      <c r="N27" s="8">
        <v>25</v>
      </c>
      <c r="O27" s="8">
        <f t="shared" si="1"/>
        <v>85</v>
      </c>
      <c r="P27" s="8">
        <v>-4.7</v>
      </c>
      <c r="Q27" s="8">
        <f t="shared" si="2"/>
        <v>4.5490841338592207E-2</v>
      </c>
      <c r="R27" s="8">
        <f t="shared" si="3"/>
        <v>4.6575478958708727E-2</v>
      </c>
      <c r="S27" s="8">
        <f t="shared" si="4"/>
        <v>209.67590620114984</v>
      </c>
      <c r="T27" s="11" t="str">
        <f t="shared" si="5"/>
        <v>构造配筋 #8@180</v>
      </c>
    </row>
    <row r="28" spans="12:20" ht="22.05" customHeight="1" thickTop="1" thickBot="1" x14ac:dyDescent="0.3">
      <c r="L28" s="9" t="str">
        <f t="shared" si="7"/>
        <v>D</v>
      </c>
      <c r="M28" s="8">
        <f t="shared" si="6"/>
        <v>110</v>
      </c>
      <c r="N28" s="8">
        <v>25</v>
      </c>
      <c r="O28" s="8">
        <f t="shared" si="1"/>
        <v>85</v>
      </c>
      <c r="P28" s="8">
        <v>-5.7</v>
      </c>
      <c r="Q28" s="8">
        <f t="shared" si="2"/>
        <v>5.5169743751058632E-2</v>
      </c>
      <c r="R28" s="8">
        <f t="shared" si="3"/>
        <v>5.6781831972113284E-2</v>
      </c>
      <c r="S28" s="8">
        <f t="shared" si="4"/>
        <v>255.6233954151989</v>
      </c>
      <c r="T28" s="11" t="str">
        <f t="shared" si="5"/>
        <v>构造配筋 #8@180</v>
      </c>
    </row>
    <row r="29" spans="12:20" ht="22.05" customHeight="1" thickTop="1" thickBot="1" x14ac:dyDescent="0.3">
      <c r="L29" s="9" t="str">
        <f t="shared" si="7"/>
        <v>E</v>
      </c>
      <c r="M29" s="8">
        <f t="shared" si="6"/>
        <v>110</v>
      </c>
      <c r="N29" s="8">
        <v>25</v>
      </c>
      <c r="O29" s="8">
        <f t="shared" ref="O29:O40" si="8">M29-N29</f>
        <v>85</v>
      </c>
      <c r="P29" s="8">
        <v>-5</v>
      </c>
      <c r="Q29" s="8">
        <f t="shared" si="2"/>
        <v>4.8394512062332133E-2</v>
      </c>
      <c r="R29" s="8">
        <f t="shared" si="3"/>
        <v>4.9625875838711808E-2</v>
      </c>
      <c r="S29" s="8">
        <f t="shared" ref="S29:S40" si="9">R29*1*O$8*1000*O29/S$8</f>
        <v>223.40834104427486</v>
      </c>
      <c r="T29" s="11" t="str">
        <f t="shared" si="5"/>
        <v>构造配筋 #8@180</v>
      </c>
    </row>
    <row r="30" spans="12:20" ht="22.05" customHeight="1" thickTop="1" thickBot="1" x14ac:dyDescent="0.3">
      <c r="L30" s="9" t="str">
        <f t="shared" si="7"/>
        <v>F</v>
      </c>
      <c r="M30" s="8">
        <f t="shared" si="6"/>
        <v>110</v>
      </c>
      <c r="N30" s="8">
        <v>25</v>
      </c>
      <c r="O30" s="8">
        <f t="shared" si="8"/>
        <v>85</v>
      </c>
      <c r="P30" s="8">
        <v>-4.5999999999999996</v>
      </c>
      <c r="Q30" s="8">
        <f t="shared" si="2"/>
        <v>4.452295109734556E-2</v>
      </c>
      <c r="R30" s="8">
        <f t="shared" si="3"/>
        <v>4.5560846462536997E-2</v>
      </c>
      <c r="S30" s="8">
        <f t="shared" si="9"/>
        <v>205.10818101931008</v>
      </c>
      <c r="T30" s="11" t="str">
        <f t="shared" si="5"/>
        <v>构造配筋 #8@180</v>
      </c>
    </row>
    <row r="31" spans="12:20" ht="22.05" customHeight="1" thickTop="1" thickBot="1" x14ac:dyDescent="0.3">
      <c r="L31" s="9" t="str">
        <f t="shared" si="7"/>
        <v>G</v>
      </c>
      <c r="M31" s="8">
        <f t="shared" si="6"/>
        <v>110</v>
      </c>
      <c r="N31" s="8">
        <v>25</v>
      </c>
      <c r="O31" s="8">
        <f t="shared" si="8"/>
        <v>85</v>
      </c>
      <c r="P31" s="8">
        <v>-4.8</v>
      </c>
      <c r="Q31" s="8">
        <f t="shared" si="2"/>
        <v>4.6458731579838847E-2</v>
      </c>
      <c r="R31" s="8">
        <f t="shared" si="3"/>
        <v>4.7591192375709745E-2</v>
      </c>
      <c r="S31" s="8">
        <f t="shared" si="9"/>
        <v>214.24849752842667</v>
      </c>
      <c r="T31" s="11" t="str">
        <f t="shared" si="5"/>
        <v>构造配筋 #8@180</v>
      </c>
    </row>
    <row r="32" spans="12:20" ht="22.05" customHeight="1" thickTop="1" thickBot="1" x14ac:dyDescent="0.3">
      <c r="L32" s="9" t="str">
        <f t="shared" si="7"/>
        <v>H</v>
      </c>
      <c r="M32" s="8">
        <f t="shared" si="6"/>
        <v>110</v>
      </c>
      <c r="N32" s="8">
        <v>25</v>
      </c>
      <c r="O32" s="8">
        <f t="shared" si="8"/>
        <v>85</v>
      </c>
      <c r="P32" s="8">
        <v>-4.8</v>
      </c>
      <c r="Q32" s="8">
        <f t="shared" si="2"/>
        <v>4.6458731579838847E-2</v>
      </c>
      <c r="R32" s="8">
        <f t="shared" si="3"/>
        <v>4.7591192375709745E-2</v>
      </c>
      <c r="S32" s="8">
        <f t="shared" si="9"/>
        <v>214.24849752842667</v>
      </c>
      <c r="T32" s="11" t="str">
        <f t="shared" si="5"/>
        <v>构造配筋 #8@180</v>
      </c>
    </row>
    <row r="33" spans="12:20" ht="22.05" customHeight="1" thickTop="1" thickBot="1" x14ac:dyDescent="0.3">
      <c r="L33" s="9" t="str">
        <f t="shared" si="7"/>
        <v>I</v>
      </c>
      <c r="M33" s="8">
        <f t="shared" si="6"/>
        <v>110</v>
      </c>
      <c r="N33" s="8">
        <v>25</v>
      </c>
      <c r="O33" s="8">
        <f t="shared" si="8"/>
        <v>85</v>
      </c>
      <c r="P33" s="8">
        <v>-4.8</v>
      </c>
      <c r="Q33" s="8">
        <f t="shared" si="2"/>
        <v>4.6458731579838847E-2</v>
      </c>
      <c r="R33" s="8">
        <f t="shared" si="3"/>
        <v>4.7591192375709745E-2</v>
      </c>
      <c r="S33" s="8">
        <f t="shared" si="9"/>
        <v>214.24849752842667</v>
      </c>
      <c r="T33" s="11" t="str">
        <f t="shared" si="5"/>
        <v>构造配筋 #8@180</v>
      </c>
    </row>
    <row r="34" spans="12:20" ht="22.05" customHeight="1" thickTop="1" thickBot="1" x14ac:dyDescent="0.3">
      <c r="L34" s="9" t="str">
        <f t="shared" si="7"/>
        <v>J</v>
      </c>
      <c r="M34" s="8">
        <f t="shared" si="6"/>
        <v>110</v>
      </c>
      <c r="N34" s="8">
        <v>25</v>
      </c>
      <c r="O34" s="8">
        <f t="shared" si="8"/>
        <v>85</v>
      </c>
      <c r="P34" s="8">
        <v>-4.5999999999999996</v>
      </c>
      <c r="Q34" s="8">
        <f t="shared" si="2"/>
        <v>4.452295109734556E-2</v>
      </c>
      <c r="R34" s="8">
        <f t="shared" si="3"/>
        <v>4.5560846462536997E-2</v>
      </c>
      <c r="S34" s="8">
        <f t="shared" si="9"/>
        <v>205.10818101931008</v>
      </c>
      <c r="T34" s="11" t="str">
        <f t="shared" si="5"/>
        <v>构造配筋 #8@180</v>
      </c>
    </row>
    <row r="35" spans="12:20" ht="22.05" customHeight="1" thickTop="1" thickBot="1" x14ac:dyDescent="0.3">
      <c r="L35" s="9" t="str">
        <f t="shared" si="7"/>
        <v>K</v>
      </c>
      <c r="M35" s="8">
        <f t="shared" si="6"/>
        <v>110</v>
      </c>
      <c r="N35" s="8">
        <v>25</v>
      </c>
      <c r="O35" s="8">
        <f t="shared" si="8"/>
        <v>85</v>
      </c>
      <c r="P35" s="8">
        <v>-5</v>
      </c>
      <c r="Q35" s="8">
        <f t="shared" si="2"/>
        <v>4.8394512062332133E-2</v>
      </c>
      <c r="R35" s="8">
        <f t="shared" si="3"/>
        <v>4.9625875838711808E-2</v>
      </c>
      <c r="S35" s="8">
        <f t="shared" si="9"/>
        <v>223.40834104427486</v>
      </c>
      <c r="T35" s="11" t="str">
        <f t="shared" si="5"/>
        <v>构造配筋 #8@180</v>
      </c>
    </row>
    <row r="36" spans="12:20" ht="22.05" customHeight="1" thickTop="1" thickBot="1" x14ac:dyDescent="0.3">
      <c r="L36" s="9" t="str">
        <f t="shared" si="7"/>
        <v>L</v>
      </c>
      <c r="M36" s="8">
        <f t="shared" si="6"/>
        <v>110</v>
      </c>
      <c r="N36" s="8">
        <v>25</v>
      </c>
      <c r="O36" s="8">
        <f t="shared" si="8"/>
        <v>85</v>
      </c>
      <c r="P36" s="8">
        <v>-3.6</v>
      </c>
      <c r="Q36" s="8">
        <f t="shared" si="2"/>
        <v>3.4844048684879135E-2</v>
      </c>
      <c r="R36" s="8">
        <f t="shared" si="3"/>
        <v>3.5473223476796489E-2</v>
      </c>
      <c r="S36" s="8">
        <f t="shared" si="9"/>
        <v>159.69519680017089</v>
      </c>
      <c r="T36" s="11" t="str">
        <f t="shared" si="5"/>
        <v>构造配筋 #8@180</v>
      </c>
    </row>
    <row r="37" spans="12:20" ht="22.05" customHeight="1" thickTop="1" thickBot="1" x14ac:dyDescent="0.3">
      <c r="L37" s="9" t="str">
        <f t="shared" si="7"/>
        <v>M</v>
      </c>
      <c r="M37" s="8">
        <f t="shared" si="6"/>
        <v>110</v>
      </c>
      <c r="N37" s="8">
        <v>25</v>
      </c>
      <c r="O37" s="8">
        <f t="shared" si="8"/>
        <v>85</v>
      </c>
      <c r="P37" s="8">
        <v>-5.2</v>
      </c>
      <c r="Q37" s="8">
        <f t="shared" si="2"/>
        <v>5.033029254482542E-2</v>
      </c>
      <c r="R37" s="8">
        <f t="shared" si="3"/>
        <v>5.1664924770601361E-2</v>
      </c>
      <c r="S37" s="8">
        <f t="shared" si="9"/>
        <v>232.58783725431837</v>
      </c>
      <c r="T37" s="11" t="str">
        <f t="shared" si="5"/>
        <v>构造配筋 #8@180</v>
      </c>
    </row>
    <row r="38" spans="12:20" ht="22.05" customHeight="1" thickTop="1" thickBot="1" x14ac:dyDescent="0.3">
      <c r="L38" s="9" t="str">
        <f t="shared" si="7"/>
        <v>N</v>
      </c>
      <c r="M38" s="8">
        <f t="shared" si="6"/>
        <v>110</v>
      </c>
      <c r="N38" s="8">
        <v>25</v>
      </c>
      <c r="O38" s="8">
        <f t="shared" si="8"/>
        <v>85</v>
      </c>
      <c r="P38" s="8">
        <v>-4.5999999999999996</v>
      </c>
      <c r="Q38" s="8">
        <f t="shared" si="2"/>
        <v>4.452295109734556E-2</v>
      </c>
      <c r="R38" s="8">
        <f t="shared" si="3"/>
        <v>4.5560846462536997E-2</v>
      </c>
      <c r="S38" s="8">
        <f t="shared" si="9"/>
        <v>205.10818101931008</v>
      </c>
      <c r="T38" s="11" t="str">
        <f t="shared" si="5"/>
        <v>构造配筋 #8@180</v>
      </c>
    </row>
    <row r="39" spans="12:20" ht="22.05" customHeight="1" thickTop="1" thickBot="1" x14ac:dyDescent="0.3">
      <c r="L39" s="9" t="str">
        <f t="shared" si="7"/>
        <v>O</v>
      </c>
      <c r="M39" s="8">
        <f t="shared" si="6"/>
        <v>110</v>
      </c>
      <c r="N39" s="8">
        <v>25</v>
      </c>
      <c r="O39" s="8">
        <f t="shared" si="8"/>
        <v>85</v>
      </c>
      <c r="P39" s="8">
        <v>-6.2</v>
      </c>
      <c r="Q39" s="8">
        <f t="shared" si="2"/>
        <v>6.0009194957291845E-2</v>
      </c>
      <c r="R39" s="8">
        <f t="shared" si="3"/>
        <v>6.1926649943930934E-2</v>
      </c>
      <c r="S39" s="8">
        <f t="shared" si="9"/>
        <v>278.78460372906693</v>
      </c>
      <c r="T39" s="11" t="str">
        <f t="shared" si="5"/>
        <v>构造配筋 #8@180</v>
      </c>
    </row>
    <row r="40" spans="12:20" ht="22.05" customHeight="1" thickTop="1" thickBot="1" x14ac:dyDescent="0.3">
      <c r="L40" s="9" t="str">
        <f t="shared" si="7"/>
        <v>P</v>
      </c>
      <c r="M40" s="8">
        <f t="shared" si="6"/>
        <v>110</v>
      </c>
      <c r="N40" s="8">
        <v>25</v>
      </c>
      <c r="O40" s="8">
        <f t="shared" si="8"/>
        <v>85</v>
      </c>
      <c r="P40" s="8">
        <v>-6.2</v>
      </c>
      <c r="Q40" s="8">
        <f t="shared" si="2"/>
        <v>6.0009194957291845E-2</v>
      </c>
      <c r="R40" s="8">
        <f t="shared" si="3"/>
        <v>6.1926649943930934E-2</v>
      </c>
      <c r="S40" s="8">
        <f t="shared" si="9"/>
        <v>278.78460372906693</v>
      </c>
      <c r="T40" s="11" t="str">
        <f t="shared" si="5"/>
        <v>构造配筋 #8@180</v>
      </c>
    </row>
    <row r="41" spans="12:20" ht="14.4" thickTop="1" x14ac:dyDescent="0.25"/>
    <row r="44" spans="12:20" ht="14.4" thickBot="1" x14ac:dyDescent="0.3"/>
    <row r="45" spans="12:20" ht="22.05" customHeight="1" thickTop="1" thickBot="1" x14ac:dyDescent="0.3">
      <c r="L45" s="15" t="s">
        <v>11</v>
      </c>
      <c r="M45" s="16"/>
      <c r="N45" s="16"/>
      <c r="O45" s="16"/>
      <c r="P45" s="16"/>
      <c r="Q45" s="16"/>
      <c r="R45" s="16"/>
      <c r="S45" s="16"/>
      <c r="T45" s="17"/>
    </row>
    <row r="46" spans="12:20" ht="22.05" customHeight="1" thickTop="1" thickBot="1" x14ac:dyDescent="0.3">
      <c r="L46" s="15" t="s">
        <v>9</v>
      </c>
      <c r="M46" s="16"/>
      <c r="N46" s="16"/>
      <c r="O46" s="16">
        <v>8</v>
      </c>
      <c r="P46" s="17"/>
      <c r="Q46" s="15" t="s">
        <v>10</v>
      </c>
      <c r="R46" s="16"/>
      <c r="S46" s="18">
        <f>FLOOR((O46/2)^2*PI()*1000/180,1)</f>
        <v>279</v>
      </c>
      <c r="T46" s="19"/>
    </row>
    <row r="47" spans="12:20" ht="22.05" customHeight="1" thickTop="1" thickBot="1" x14ac:dyDescent="0.3">
      <c r="L47" s="20" t="s">
        <v>4</v>
      </c>
      <c r="M47" s="21"/>
      <c r="N47" s="21"/>
      <c r="O47" s="21">
        <v>14.3</v>
      </c>
      <c r="P47" s="22"/>
      <c r="Q47" s="21" t="s">
        <v>5</v>
      </c>
      <c r="R47" s="21"/>
      <c r="S47" s="21">
        <v>270</v>
      </c>
      <c r="T47" s="22"/>
    </row>
    <row r="48" spans="12:20" ht="40.049999999999997" customHeight="1" thickTop="1" thickBot="1" x14ac:dyDescent="0.3">
      <c r="L48" s="5" t="s">
        <v>0</v>
      </c>
      <c r="M48" s="5"/>
      <c r="N48" s="5"/>
      <c r="O48" s="6"/>
      <c r="P48" s="7" t="s">
        <v>1</v>
      </c>
      <c r="Q48" s="6"/>
      <c r="R48" s="6"/>
      <c r="S48" s="7" t="s">
        <v>2</v>
      </c>
      <c r="T48" s="7" t="s">
        <v>3</v>
      </c>
    </row>
    <row r="49" spans="12:20" ht="22.05" customHeight="1" thickTop="1" thickBot="1" x14ac:dyDescent="0.3">
      <c r="L49" s="9">
        <v>1</v>
      </c>
      <c r="M49" s="8">
        <v>110</v>
      </c>
      <c r="N49" s="8">
        <v>20</v>
      </c>
      <c r="O49" s="8">
        <f>M49-N49</f>
        <v>90</v>
      </c>
      <c r="P49" s="8">
        <v>6</v>
      </c>
      <c r="Q49" s="8">
        <f>(ABS(P49)*10^6/(1*O$8*1000*O49^2))</f>
        <v>5.1800051800051802E-2</v>
      </c>
      <c r="R49" s="8">
        <f>1 - SQRT(1-2*Q49)</f>
        <v>5.321602442801332E-2</v>
      </c>
      <c r="S49" s="8">
        <f>R49*1*O$8*1000*O49/S$8</f>
        <v>253.66304977353019</v>
      </c>
      <c r="T49" s="11" t="str">
        <f>IF(S$7&gt;S49, "构造配筋 #8@180", "#"&amp;O$7&amp;"@"&amp;FLOOR((O$7/2)^2*PI()*1000/S49, 20) &amp;"   "&amp; FLOOR(((O$7/2)^2*PI()*1000/FLOOR((O$7/2)^2*PI()*1000/S49, 20)),1) &amp; "mm")</f>
        <v>构造配筋 #8@180</v>
      </c>
    </row>
    <row r="50" spans="12:20" ht="22.05" customHeight="1" thickTop="1" thickBot="1" x14ac:dyDescent="0.3">
      <c r="L50" s="9">
        <f t="shared" ref="L50:L64" si="10">IF(CODE(L49)&lt;CODE("A"), L49+1, CHAR(CODE(L49) + 1))</f>
        <v>2</v>
      </c>
      <c r="M50" s="8">
        <f>M49</f>
        <v>110</v>
      </c>
      <c r="N50" s="8">
        <v>20</v>
      </c>
      <c r="O50" s="8">
        <f t="shared" ref="O50:O79" si="11">M50-N50</f>
        <v>90</v>
      </c>
      <c r="P50" s="8">
        <v>2.9</v>
      </c>
      <c r="Q50" s="8">
        <f t="shared" ref="Q50:Q79" si="12">(ABS(P50)*10^6/(1*O$8*1000*O50^2))</f>
        <v>2.5036691703358371E-2</v>
      </c>
      <c r="R50" s="8">
        <f t="shared" ref="R50:R79" si="13">1 - SQRT(1-2*Q50)</f>
        <v>2.5358211139454911E-2</v>
      </c>
      <c r="S50" s="8">
        <f t="shared" ref="S50:S79" si="14">R50*1*O$8*1000*O50/S$8</f>
        <v>120.87413976473508</v>
      </c>
      <c r="T50" s="11" t="str">
        <f t="shared" ref="T50:T79" si="15">IF(S$7&gt;S50, "构造配筋 #8@180", "#"&amp;O$7&amp;"@"&amp;FLOOR((O$7/2)^2*PI()*1000/S50, 20) &amp;"   "&amp; FLOOR(((O$7/2)^2*PI()*1000/FLOOR((O$7/2)^2*PI()*1000/S50, 20)),1) &amp; "mm")</f>
        <v>构造配筋 #8@180</v>
      </c>
    </row>
    <row r="51" spans="12:20" ht="22.05" customHeight="1" thickTop="1" thickBot="1" x14ac:dyDescent="0.3">
      <c r="L51" s="9">
        <f t="shared" si="10"/>
        <v>3</v>
      </c>
      <c r="M51" s="8">
        <f t="shared" ref="M51:M79" si="16">M50</f>
        <v>110</v>
      </c>
      <c r="N51" s="8">
        <v>20</v>
      </c>
      <c r="O51" s="8">
        <f t="shared" si="11"/>
        <v>90</v>
      </c>
      <c r="P51" s="8">
        <v>3.7</v>
      </c>
      <c r="Q51" s="8">
        <f t="shared" si="12"/>
        <v>3.194336527669861E-2</v>
      </c>
      <c r="R51" s="8">
        <f t="shared" si="13"/>
        <v>3.2470533034469895E-2</v>
      </c>
      <c r="S51" s="8">
        <f t="shared" si="14"/>
        <v>154.77620746430651</v>
      </c>
      <c r="T51" s="11" t="str">
        <f t="shared" si="15"/>
        <v>构造配筋 #8@180</v>
      </c>
    </row>
    <row r="52" spans="12:20" ht="22.05" customHeight="1" thickTop="1" thickBot="1" x14ac:dyDescent="0.3">
      <c r="L52" s="9">
        <f t="shared" si="10"/>
        <v>4</v>
      </c>
      <c r="M52" s="8">
        <f t="shared" si="16"/>
        <v>110</v>
      </c>
      <c r="N52" s="8">
        <v>20</v>
      </c>
      <c r="O52" s="8">
        <f t="shared" si="11"/>
        <v>90</v>
      </c>
      <c r="P52" s="8">
        <v>3.5</v>
      </c>
      <c r="Q52" s="8">
        <f t="shared" si="12"/>
        <v>3.021669688336355E-2</v>
      </c>
      <c r="R52" s="8">
        <f t="shared" si="13"/>
        <v>3.068756005441009E-2</v>
      </c>
      <c r="S52" s="8">
        <f t="shared" si="14"/>
        <v>146.2773695926881</v>
      </c>
      <c r="T52" s="11" t="str">
        <f t="shared" si="15"/>
        <v>构造配筋 #8@180</v>
      </c>
    </row>
    <row r="53" spans="12:20" ht="22.05" customHeight="1" thickTop="1" thickBot="1" x14ac:dyDescent="0.3">
      <c r="L53" s="9">
        <f t="shared" si="10"/>
        <v>5</v>
      </c>
      <c r="M53" s="8">
        <f t="shared" si="16"/>
        <v>110</v>
      </c>
      <c r="N53" s="8">
        <v>20</v>
      </c>
      <c r="O53" s="8">
        <f t="shared" si="11"/>
        <v>90</v>
      </c>
      <c r="P53" s="8">
        <v>3.5</v>
      </c>
      <c r="Q53" s="8">
        <f t="shared" si="12"/>
        <v>3.021669688336355E-2</v>
      </c>
      <c r="R53" s="8">
        <f t="shared" si="13"/>
        <v>3.068756005441009E-2</v>
      </c>
      <c r="S53" s="8">
        <f t="shared" si="14"/>
        <v>146.2773695926881</v>
      </c>
      <c r="T53" s="11" t="str">
        <f t="shared" si="15"/>
        <v>构造配筋 #8@180</v>
      </c>
    </row>
    <row r="54" spans="12:20" ht="22.05" customHeight="1" thickTop="1" thickBot="1" x14ac:dyDescent="0.3">
      <c r="L54" s="9">
        <f t="shared" si="10"/>
        <v>6</v>
      </c>
      <c r="M54" s="8">
        <f t="shared" si="16"/>
        <v>110</v>
      </c>
      <c r="N54" s="8">
        <v>20</v>
      </c>
      <c r="O54" s="8">
        <f t="shared" si="11"/>
        <v>90</v>
      </c>
      <c r="P54" s="8">
        <v>3.4</v>
      </c>
      <c r="Q54" s="8">
        <f t="shared" si="12"/>
        <v>2.935336268669602E-2</v>
      </c>
      <c r="R54" s="8">
        <f t="shared" si="13"/>
        <v>2.9797302298840256E-2</v>
      </c>
      <c r="S54" s="8">
        <f t="shared" si="14"/>
        <v>142.0338076244719</v>
      </c>
      <c r="T54" s="11" t="str">
        <f t="shared" si="15"/>
        <v>构造配筋 #8@180</v>
      </c>
    </row>
    <row r="55" spans="12:20" ht="22.05" customHeight="1" thickTop="1" thickBot="1" x14ac:dyDescent="0.3">
      <c r="L55" s="9">
        <f t="shared" si="10"/>
        <v>7</v>
      </c>
      <c r="M55" s="8">
        <f t="shared" si="16"/>
        <v>110</v>
      </c>
      <c r="N55" s="8">
        <v>20</v>
      </c>
      <c r="O55" s="8">
        <f t="shared" si="11"/>
        <v>90</v>
      </c>
      <c r="P55" s="8">
        <v>4</v>
      </c>
      <c r="Q55" s="8">
        <f t="shared" si="12"/>
        <v>3.4533367866701199E-2</v>
      </c>
      <c r="R55" s="8">
        <f t="shared" si="13"/>
        <v>3.515117025173442E-2</v>
      </c>
      <c r="S55" s="8">
        <f t="shared" si="14"/>
        <v>167.55391153326741</v>
      </c>
      <c r="T55" s="11" t="str">
        <f t="shared" si="15"/>
        <v>构造配筋 #8@180</v>
      </c>
    </row>
    <row r="56" spans="12:20" ht="22.05" customHeight="1" thickTop="1" thickBot="1" x14ac:dyDescent="0.3">
      <c r="L56" s="9">
        <f t="shared" si="10"/>
        <v>8</v>
      </c>
      <c r="M56" s="8">
        <f t="shared" si="16"/>
        <v>110</v>
      </c>
      <c r="N56" s="8">
        <v>20</v>
      </c>
      <c r="O56" s="8">
        <f t="shared" si="11"/>
        <v>90</v>
      </c>
      <c r="P56" s="8">
        <v>1.5</v>
      </c>
      <c r="Q56" s="8">
        <f t="shared" si="12"/>
        <v>1.2950012950012951E-2</v>
      </c>
      <c r="R56" s="8">
        <f t="shared" si="13"/>
        <v>1.3034968147313752E-2</v>
      </c>
      <c r="S56" s="8">
        <f t="shared" si="14"/>
        <v>62.13334816886222</v>
      </c>
      <c r="T56" s="11" t="str">
        <f t="shared" si="15"/>
        <v>构造配筋 #8@180</v>
      </c>
    </row>
    <row r="57" spans="12:20" ht="22.05" customHeight="1" thickTop="1" thickBot="1" x14ac:dyDescent="0.3">
      <c r="L57" s="9">
        <f t="shared" si="10"/>
        <v>9</v>
      </c>
      <c r="M57" s="8">
        <f t="shared" si="16"/>
        <v>110</v>
      </c>
      <c r="N57" s="8">
        <v>20</v>
      </c>
      <c r="O57" s="8">
        <f t="shared" si="11"/>
        <v>90</v>
      </c>
      <c r="P57" s="8">
        <v>5.6</v>
      </c>
      <c r="Q57" s="8">
        <f t="shared" si="12"/>
        <v>4.8346715013381683E-2</v>
      </c>
      <c r="R57" s="8">
        <f t="shared" si="13"/>
        <v>4.9575584292345432E-2</v>
      </c>
      <c r="S57" s="8">
        <f t="shared" si="14"/>
        <v>236.31028512684657</v>
      </c>
      <c r="T57" s="11" t="str">
        <f t="shared" si="15"/>
        <v>构造配筋 #8@180</v>
      </c>
    </row>
    <row r="58" spans="12:20" ht="22.05" customHeight="1" thickTop="1" thickBot="1" x14ac:dyDescent="0.3">
      <c r="L58" s="9">
        <f t="shared" si="10"/>
        <v>10</v>
      </c>
      <c r="M58" s="8">
        <f t="shared" si="16"/>
        <v>110</v>
      </c>
      <c r="N58" s="8">
        <v>20</v>
      </c>
      <c r="O58" s="8">
        <f t="shared" si="11"/>
        <v>90</v>
      </c>
      <c r="P58" s="8">
        <v>0.8</v>
      </c>
      <c r="Q58" s="8">
        <f t="shared" si="12"/>
        <v>6.9066735733402402E-3</v>
      </c>
      <c r="R58" s="8">
        <f t="shared" si="13"/>
        <v>6.9306908108983656E-3</v>
      </c>
      <c r="S58" s="8">
        <f t="shared" si="14"/>
        <v>33.036292865282206</v>
      </c>
      <c r="T58" s="11" t="str">
        <f t="shared" si="15"/>
        <v>构造配筋 #8@180</v>
      </c>
    </row>
    <row r="59" spans="12:20" ht="22.05" customHeight="1" thickTop="1" thickBot="1" x14ac:dyDescent="0.3">
      <c r="L59" s="9">
        <f t="shared" si="10"/>
        <v>11</v>
      </c>
      <c r="M59" s="8">
        <f t="shared" si="16"/>
        <v>110</v>
      </c>
      <c r="N59" s="8">
        <v>20</v>
      </c>
      <c r="O59" s="8">
        <f t="shared" si="11"/>
        <v>90</v>
      </c>
      <c r="P59" s="8">
        <v>7.8</v>
      </c>
      <c r="Q59" s="8">
        <f t="shared" si="12"/>
        <v>6.7340067340067339E-2</v>
      </c>
      <c r="R59" s="8">
        <f t="shared" si="13"/>
        <v>6.9774293346036798E-2</v>
      </c>
      <c r="S59" s="8">
        <f t="shared" si="14"/>
        <v>332.59079828277544</v>
      </c>
      <c r="T59" s="11" t="str">
        <f t="shared" si="15"/>
        <v>#8@140   359mm</v>
      </c>
    </row>
    <row r="60" spans="12:20" ht="22.05" customHeight="1" thickTop="1" thickBot="1" x14ac:dyDescent="0.3">
      <c r="L60" s="9" t="s">
        <v>6</v>
      </c>
      <c r="M60" s="8">
        <f t="shared" si="16"/>
        <v>110</v>
      </c>
      <c r="N60" s="8">
        <v>20</v>
      </c>
      <c r="O60" s="8">
        <f t="shared" si="11"/>
        <v>90</v>
      </c>
      <c r="P60" s="8">
        <v>-6.2</v>
      </c>
      <c r="Q60" s="8">
        <f t="shared" si="12"/>
        <v>5.3526720193386862E-2</v>
      </c>
      <c r="R60" s="8">
        <f t="shared" si="13"/>
        <v>5.5041503761553479E-2</v>
      </c>
      <c r="S60" s="8">
        <f t="shared" si="14"/>
        <v>262.36450126340492</v>
      </c>
      <c r="T60" s="11" t="str">
        <f t="shared" si="15"/>
        <v>构造配筋 #8@180</v>
      </c>
    </row>
    <row r="61" spans="12:20" ht="22.05" customHeight="1" thickTop="1" thickBot="1" x14ac:dyDescent="0.3">
      <c r="L61" s="9" t="str">
        <f t="shared" si="10"/>
        <v>B</v>
      </c>
      <c r="M61" s="8">
        <f t="shared" si="16"/>
        <v>110</v>
      </c>
      <c r="N61" s="8">
        <v>20</v>
      </c>
      <c r="O61" s="8">
        <f t="shared" si="11"/>
        <v>90</v>
      </c>
      <c r="P61" s="8">
        <v>-8</v>
      </c>
      <c r="Q61" s="8">
        <f t="shared" si="12"/>
        <v>6.9066735733402398E-2</v>
      </c>
      <c r="R61" s="8">
        <f t="shared" si="13"/>
        <v>7.1632331167658991E-2</v>
      </c>
      <c r="S61" s="8">
        <f t="shared" si="14"/>
        <v>341.4474452325079</v>
      </c>
      <c r="T61" s="11" t="str">
        <f t="shared" si="15"/>
        <v>#8@140   359mm</v>
      </c>
    </row>
    <row r="62" spans="12:20" ht="22.05" customHeight="1" thickTop="1" thickBot="1" x14ac:dyDescent="0.3">
      <c r="L62" s="9" t="str">
        <f t="shared" si="10"/>
        <v>C</v>
      </c>
      <c r="M62" s="8">
        <f t="shared" si="16"/>
        <v>110</v>
      </c>
      <c r="N62" s="8">
        <v>20</v>
      </c>
      <c r="O62" s="8">
        <f t="shared" si="11"/>
        <v>90</v>
      </c>
      <c r="P62" s="8">
        <v>-6.1</v>
      </c>
      <c r="Q62" s="8">
        <f t="shared" si="12"/>
        <v>5.2663385996719332E-2</v>
      </c>
      <c r="R62" s="8">
        <f t="shared" si="13"/>
        <v>5.4128323710577853E-2</v>
      </c>
      <c r="S62" s="8">
        <f t="shared" si="14"/>
        <v>258.01167635375441</v>
      </c>
      <c r="T62" s="11" t="str">
        <f t="shared" si="15"/>
        <v>构造配筋 #8@180</v>
      </c>
    </row>
    <row r="63" spans="12:20" ht="22.05" customHeight="1" thickTop="1" thickBot="1" x14ac:dyDescent="0.3">
      <c r="L63" s="9" t="str">
        <f t="shared" si="10"/>
        <v>D</v>
      </c>
      <c r="M63" s="8">
        <f t="shared" si="16"/>
        <v>110</v>
      </c>
      <c r="N63" s="8">
        <v>20</v>
      </c>
      <c r="O63" s="8">
        <f t="shared" si="11"/>
        <v>90</v>
      </c>
      <c r="P63" s="8">
        <v>-6.7</v>
      </c>
      <c r="Q63" s="8">
        <f t="shared" si="12"/>
        <v>5.7843391176724511E-2</v>
      </c>
      <c r="R63" s="8">
        <f t="shared" si="13"/>
        <v>5.9620705435008525E-2</v>
      </c>
      <c r="S63" s="8">
        <f t="shared" si="14"/>
        <v>284.19202924020732</v>
      </c>
      <c r="T63" s="11" t="str">
        <f t="shared" si="15"/>
        <v>#8@160   314mm</v>
      </c>
    </row>
    <row r="64" spans="12:20" ht="22.05" customHeight="1" thickTop="1" thickBot="1" x14ac:dyDescent="0.3">
      <c r="L64" s="9" t="str">
        <f t="shared" si="10"/>
        <v>E</v>
      </c>
      <c r="M64" s="8">
        <f t="shared" si="16"/>
        <v>110</v>
      </c>
      <c r="N64" s="8">
        <v>20</v>
      </c>
      <c r="O64" s="8">
        <f t="shared" si="11"/>
        <v>90</v>
      </c>
      <c r="P64" s="8">
        <v>-6.5</v>
      </c>
      <c r="Q64" s="8">
        <f t="shared" si="12"/>
        <v>5.6116722783389451E-2</v>
      </c>
      <c r="R64" s="8">
        <f t="shared" si="13"/>
        <v>5.7786354146141083E-2</v>
      </c>
      <c r="S64" s="8">
        <f t="shared" si="14"/>
        <v>275.44828809660589</v>
      </c>
      <c r="T64" s="11" t="str">
        <f t="shared" si="15"/>
        <v>构造配筋 #8@180</v>
      </c>
    </row>
    <row r="65" spans="12:20" ht="22.05" customHeight="1" thickTop="1" thickBot="1" x14ac:dyDescent="0.3">
      <c r="L65" s="9" t="str">
        <f>IF(CODE(L64)&lt;CODE("A"), L64+1, CHAR(CODE(L64) + 1))</f>
        <v>F</v>
      </c>
      <c r="M65" s="8">
        <f t="shared" si="16"/>
        <v>110</v>
      </c>
      <c r="N65" s="8">
        <v>20</v>
      </c>
      <c r="O65" s="8">
        <f t="shared" si="11"/>
        <v>90</v>
      </c>
      <c r="P65" s="8">
        <v>-6.4</v>
      </c>
      <c r="Q65" s="8">
        <f t="shared" si="12"/>
        <v>5.5253388586721922E-2</v>
      </c>
      <c r="R65" s="8">
        <f t="shared" si="13"/>
        <v>5.6870516404796012E-2</v>
      </c>
      <c r="S65" s="8">
        <f t="shared" si="14"/>
        <v>271.08279486286102</v>
      </c>
      <c r="T65" s="11" t="str">
        <f t="shared" si="15"/>
        <v>构造配筋 #8@180</v>
      </c>
    </row>
    <row r="66" spans="12:20" ht="22.05" customHeight="1" thickTop="1" thickBot="1" x14ac:dyDescent="0.3">
      <c r="L66" s="9" t="str">
        <f t="shared" ref="L66:L79" si="17">IF(CODE(L65)&lt;CODE("A"), L65+1, CHAR(CODE(L65) + 1))</f>
        <v>G</v>
      </c>
      <c r="M66" s="8">
        <f t="shared" si="16"/>
        <v>110</v>
      </c>
      <c r="N66" s="8">
        <v>20</v>
      </c>
      <c r="O66" s="8">
        <f t="shared" si="11"/>
        <v>90</v>
      </c>
      <c r="P66" s="8">
        <v>-6.8</v>
      </c>
      <c r="Q66" s="8">
        <f t="shared" si="12"/>
        <v>5.8706725373392041E-2</v>
      </c>
      <c r="R66" s="8">
        <f t="shared" si="13"/>
        <v>6.0539224207196707E-2</v>
      </c>
      <c r="S66" s="8">
        <f t="shared" si="14"/>
        <v>288.57030205430431</v>
      </c>
      <c r="T66" s="11" t="str">
        <f t="shared" si="15"/>
        <v>#8@160   314mm</v>
      </c>
    </row>
    <row r="67" spans="12:20" ht="22.05" customHeight="1" thickTop="1" thickBot="1" x14ac:dyDescent="0.3">
      <c r="L67" s="9" t="str">
        <f t="shared" si="17"/>
        <v>H</v>
      </c>
      <c r="M67" s="8">
        <f t="shared" si="16"/>
        <v>110</v>
      </c>
      <c r="N67" s="8">
        <v>20</v>
      </c>
      <c r="O67" s="8">
        <f t="shared" si="11"/>
        <v>90</v>
      </c>
      <c r="P67" s="8">
        <v>-5.0999999999999996</v>
      </c>
      <c r="Q67" s="8">
        <f t="shared" si="12"/>
        <v>4.4030044030044027E-2</v>
      </c>
      <c r="R67" s="8">
        <f t="shared" si="13"/>
        <v>4.504454976165928E-2</v>
      </c>
      <c r="S67" s="8">
        <f t="shared" si="14"/>
        <v>214.71235386390927</v>
      </c>
      <c r="T67" s="11" t="str">
        <f t="shared" si="15"/>
        <v>构造配筋 #8@180</v>
      </c>
    </row>
    <row r="68" spans="12:20" ht="22.05" customHeight="1" thickTop="1" thickBot="1" x14ac:dyDescent="0.3">
      <c r="L68" s="9" t="str">
        <f t="shared" si="17"/>
        <v>I</v>
      </c>
      <c r="M68" s="8">
        <f t="shared" si="16"/>
        <v>110</v>
      </c>
      <c r="N68" s="8">
        <v>20</v>
      </c>
      <c r="O68" s="8">
        <f t="shared" si="11"/>
        <v>90</v>
      </c>
      <c r="P68" s="8">
        <v>-7.1</v>
      </c>
      <c r="Q68" s="8">
        <f t="shared" si="12"/>
        <v>6.129672796339463E-2</v>
      </c>
      <c r="R68" s="8">
        <f t="shared" si="13"/>
        <v>6.3300184651875369E-2</v>
      </c>
      <c r="S68" s="8">
        <f t="shared" si="14"/>
        <v>301.73088017393923</v>
      </c>
      <c r="T68" s="11" t="str">
        <f t="shared" si="15"/>
        <v>#8@160   314mm</v>
      </c>
    </row>
    <row r="69" spans="12:20" ht="22.05" customHeight="1" thickTop="1" thickBot="1" x14ac:dyDescent="0.3">
      <c r="L69" s="9" t="str">
        <f t="shared" si="17"/>
        <v>J</v>
      </c>
      <c r="M69" s="8">
        <f t="shared" si="16"/>
        <v>110</v>
      </c>
      <c r="N69" s="8">
        <v>20</v>
      </c>
      <c r="O69" s="8">
        <f t="shared" si="11"/>
        <v>90</v>
      </c>
      <c r="P69" s="8">
        <v>-6.4</v>
      </c>
      <c r="Q69" s="8">
        <f t="shared" si="12"/>
        <v>5.5253388586721922E-2</v>
      </c>
      <c r="R69" s="8">
        <f t="shared" si="13"/>
        <v>5.6870516404796012E-2</v>
      </c>
      <c r="S69" s="8">
        <f t="shared" si="14"/>
        <v>271.08279486286102</v>
      </c>
      <c r="T69" s="11" t="str">
        <f t="shared" si="15"/>
        <v>构造配筋 #8@180</v>
      </c>
    </row>
    <row r="70" spans="12:20" ht="22.05" customHeight="1" thickTop="1" thickBot="1" x14ac:dyDescent="0.3">
      <c r="L70" s="9" t="str">
        <f t="shared" si="17"/>
        <v>K</v>
      </c>
      <c r="M70" s="8">
        <f t="shared" si="16"/>
        <v>110</v>
      </c>
      <c r="N70" s="8">
        <v>20</v>
      </c>
      <c r="O70" s="8">
        <f t="shared" si="11"/>
        <v>90</v>
      </c>
      <c r="P70" s="8">
        <v>-8.4</v>
      </c>
      <c r="Q70" s="8">
        <f t="shared" si="12"/>
        <v>7.2520072520072518E-2</v>
      </c>
      <c r="R70" s="8">
        <f t="shared" si="13"/>
        <v>7.5359607761019909E-2</v>
      </c>
      <c r="S70" s="8">
        <f t="shared" si="14"/>
        <v>359.21413032752821</v>
      </c>
      <c r="T70" s="11" t="str">
        <f t="shared" si="15"/>
        <v>#8@120   418mm</v>
      </c>
    </row>
    <row r="71" spans="12:20" ht="22.05" customHeight="1" thickTop="1" thickBot="1" x14ac:dyDescent="0.3">
      <c r="L71" s="9" t="str">
        <f t="shared" si="17"/>
        <v>L</v>
      </c>
      <c r="M71" s="8">
        <f t="shared" si="16"/>
        <v>110</v>
      </c>
      <c r="N71" s="8">
        <v>20</v>
      </c>
      <c r="O71" s="8">
        <f t="shared" ref="O71" si="18">M71-N71</f>
        <v>90</v>
      </c>
      <c r="P71" s="8">
        <v>-8.4</v>
      </c>
      <c r="Q71" s="8">
        <f t="shared" ref="Q71" si="19">(ABS(P71)*10^6/(1*O$8*1000*O71^2))</f>
        <v>7.2520072520072518E-2</v>
      </c>
      <c r="R71" s="8">
        <f t="shared" ref="R71" si="20">1 - SQRT(1-2*Q71)</f>
        <v>7.5359607761019909E-2</v>
      </c>
      <c r="S71" s="8">
        <f t="shared" ref="S71" si="21">R71*1*O$8*1000*O71/S$8</f>
        <v>359.21413032752821</v>
      </c>
      <c r="T71" s="11" t="str">
        <f t="shared" ref="T71" si="22">IF(S$7&gt;S71, "构造配筋 #8@180", "#"&amp;O$7&amp;"@"&amp;FLOOR((O$7/2)^2*PI()*1000/S71, 20) &amp;"   "&amp; FLOOR(((O$7/2)^2*PI()*1000/FLOOR((O$7/2)^2*PI()*1000/S71, 20)),1) &amp; "mm")</f>
        <v>#8@120   418mm</v>
      </c>
    </row>
    <row r="72" spans="12:20" ht="22.05" customHeight="1" thickTop="1" x14ac:dyDescent="0.25">
      <c r="L72" s="24"/>
      <c r="M72" s="25"/>
      <c r="N72" s="25"/>
      <c r="O72" s="25"/>
      <c r="P72" s="25"/>
      <c r="Q72" s="25"/>
      <c r="R72" s="25"/>
      <c r="S72" s="25"/>
      <c r="T72" s="26"/>
    </row>
    <row r="73" spans="12:20" ht="22.05" customHeight="1" thickBot="1" x14ac:dyDescent="0.3">
      <c r="L73" s="24"/>
      <c r="M73" s="25"/>
      <c r="N73" s="25"/>
      <c r="O73" s="25"/>
      <c r="P73" s="25"/>
      <c r="Q73" s="25"/>
      <c r="R73" s="25"/>
      <c r="S73" s="25"/>
      <c r="T73" s="26"/>
    </row>
    <row r="74" spans="12:20" ht="22.05" customHeight="1" thickTop="1" thickBot="1" x14ac:dyDescent="0.3">
      <c r="L74" s="15" t="s">
        <v>12</v>
      </c>
      <c r="M74" s="16"/>
      <c r="N74" s="16"/>
      <c r="O74" s="16"/>
      <c r="P74" s="16"/>
      <c r="Q74" s="16"/>
      <c r="R74" s="16"/>
      <c r="S74" s="16"/>
      <c r="T74" s="17"/>
    </row>
    <row r="75" spans="12:20" ht="22.05" customHeight="1" thickTop="1" thickBot="1" x14ac:dyDescent="0.3">
      <c r="L75" s="15" t="s">
        <v>9</v>
      </c>
      <c r="M75" s="16"/>
      <c r="N75" s="16"/>
      <c r="O75" s="16">
        <v>8</v>
      </c>
      <c r="P75" s="17"/>
      <c r="Q75" s="15" t="s">
        <v>10</v>
      </c>
      <c r="R75" s="16"/>
      <c r="S75" s="18">
        <f>FLOOR((O75/2)^2*PI()*1000/180,1)</f>
        <v>279</v>
      </c>
      <c r="T75" s="19"/>
    </row>
    <row r="76" spans="12:20" ht="22.05" customHeight="1" thickTop="1" thickBot="1" x14ac:dyDescent="0.3">
      <c r="L76" s="20" t="s">
        <v>4</v>
      </c>
      <c r="M76" s="21"/>
      <c r="N76" s="21"/>
      <c r="O76" s="21">
        <v>14.3</v>
      </c>
      <c r="P76" s="22"/>
      <c r="Q76" s="21" t="s">
        <v>5</v>
      </c>
      <c r="R76" s="21"/>
      <c r="S76" s="21">
        <v>270</v>
      </c>
      <c r="T76" s="22"/>
    </row>
    <row r="77" spans="12:20" ht="40.049999999999997" customHeight="1" thickTop="1" thickBot="1" x14ac:dyDescent="0.3">
      <c r="L77" s="5" t="s">
        <v>0</v>
      </c>
      <c r="M77" s="5"/>
      <c r="N77" s="5"/>
      <c r="O77" s="6"/>
      <c r="P77" s="7" t="s">
        <v>1</v>
      </c>
      <c r="Q77" s="6"/>
      <c r="R77" s="6"/>
      <c r="S77" s="7" t="s">
        <v>2</v>
      </c>
      <c r="T77" s="7" t="s">
        <v>3</v>
      </c>
    </row>
    <row r="78" spans="12:20" ht="22.05" customHeight="1" thickTop="1" thickBot="1" x14ac:dyDescent="0.3">
      <c r="L78" s="9">
        <v>1</v>
      </c>
      <c r="M78" s="8">
        <v>110</v>
      </c>
      <c r="N78" s="8">
        <v>25</v>
      </c>
      <c r="O78" s="8">
        <f>M78-N78</f>
        <v>85</v>
      </c>
      <c r="P78" s="8">
        <v>5.5</v>
      </c>
      <c r="Q78" s="8">
        <f>(ABS(P78)*10^6/(1*O$8*1000*O78^2))</f>
        <v>5.3233963268565346E-2</v>
      </c>
      <c r="R78" s="8">
        <f>1 - SQRT(1-2*Q78)</f>
        <v>5.473174523690405E-2</v>
      </c>
      <c r="S78" s="8">
        <f>R78*1*O$8*1000*O78/S$8</f>
        <v>246.39420864984029</v>
      </c>
      <c r="T78" s="11" t="str">
        <f>IF(S$7&gt;S78, "构造配筋 #8@180", "#"&amp;O$7&amp;"@"&amp;FLOOR((O$7/2)^2*PI()*1000/S78, 20) &amp;"   "&amp; FLOOR(((O$7/2)^2*PI()*1000/FLOOR((O$7/2)^2*PI()*1000/S78, 20)),1) &amp; "mm")</f>
        <v>构造配筋 #8@180</v>
      </c>
    </row>
    <row r="79" spans="12:20" ht="22.05" customHeight="1" thickTop="1" thickBot="1" x14ac:dyDescent="0.3">
      <c r="L79" s="9">
        <f t="shared" ref="L79:L92" si="23">IF(CODE(L78)&lt;CODE("A"), L78+1, CHAR(CODE(L78) + 1))</f>
        <v>2</v>
      </c>
      <c r="M79" s="8">
        <f>M78</f>
        <v>110</v>
      </c>
      <c r="N79" s="8">
        <v>25</v>
      </c>
      <c r="O79" s="8">
        <f t="shared" ref="O79:O108" si="24">M79-N79</f>
        <v>85</v>
      </c>
      <c r="P79" s="8">
        <v>2</v>
      </c>
      <c r="Q79" s="8">
        <f t="shared" ref="Q79:Q108" si="25">(ABS(P79)*10^6/(1*O$8*1000*O79^2))</f>
        <v>1.9357804824932854E-2</v>
      </c>
      <c r="R79" s="8">
        <f t="shared" ref="R79:R108" si="26">1 - SQRT(1-2*Q79)</f>
        <v>1.9548884262894917E-2</v>
      </c>
      <c r="S79" s="8">
        <f t="shared" ref="S79:S108" si="27">R79*1*O$8*1000*O79/S$8</f>
        <v>88.006180820550995</v>
      </c>
      <c r="T79" s="11" t="str">
        <f t="shared" ref="T79:T108" si="28">IF(S$7&gt;S79, "构造配筋 #8@180", "#"&amp;O$7&amp;"@"&amp;FLOOR((O$7/2)^2*PI()*1000/S79, 20) &amp;"   "&amp; FLOOR(((O$7/2)^2*PI()*1000/FLOOR((O$7/2)^2*PI()*1000/S79, 20)),1) &amp; "mm")</f>
        <v>构造配筋 #8@180</v>
      </c>
    </row>
    <row r="80" spans="12:20" ht="22.05" customHeight="1" thickTop="1" thickBot="1" x14ac:dyDescent="0.3">
      <c r="L80" s="9">
        <f t="shared" si="23"/>
        <v>3</v>
      </c>
      <c r="M80" s="8">
        <f t="shared" ref="M80:M108" si="29">M79</f>
        <v>110</v>
      </c>
      <c r="N80" s="8">
        <v>25</v>
      </c>
      <c r="O80" s="8">
        <f t="shared" si="24"/>
        <v>85</v>
      </c>
      <c r="P80" s="8">
        <v>2.5</v>
      </c>
      <c r="Q80" s="8">
        <f t="shared" si="25"/>
        <v>2.4197256031166067E-2</v>
      </c>
      <c r="R80" s="8">
        <f t="shared" si="26"/>
        <v>2.4497315258605878E-2</v>
      </c>
      <c r="S80" s="8">
        <f t="shared" si="27"/>
        <v>110.28328406235349</v>
      </c>
      <c r="T80" s="11" t="str">
        <f t="shared" si="28"/>
        <v>构造配筋 #8@180</v>
      </c>
    </row>
    <row r="81" spans="12:20" ht="22.05" customHeight="1" thickTop="1" thickBot="1" x14ac:dyDescent="0.3">
      <c r="L81" s="9">
        <f t="shared" si="23"/>
        <v>4</v>
      </c>
      <c r="M81" s="8">
        <f t="shared" si="29"/>
        <v>110</v>
      </c>
      <c r="N81" s="8">
        <v>25</v>
      </c>
      <c r="O81" s="8">
        <f t="shared" si="24"/>
        <v>85</v>
      </c>
      <c r="P81" s="8">
        <v>5</v>
      </c>
      <c r="Q81" s="8">
        <f t="shared" si="25"/>
        <v>4.8394512062332133E-2</v>
      </c>
      <c r="R81" s="8">
        <f t="shared" si="26"/>
        <v>4.9625875838711808E-2</v>
      </c>
      <c r="S81" s="8">
        <f t="shared" si="27"/>
        <v>223.40834104427486</v>
      </c>
      <c r="T81" s="11" t="str">
        <f t="shared" si="28"/>
        <v>构造配筋 #8@180</v>
      </c>
    </row>
    <row r="82" spans="12:20" ht="22.05" customHeight="1" thickTop="1" thickBot="1" x14ac:dyDescent="0.3">
      <c r="L82" s="9" t="s">
        <v>6</v>
      </c>
      <c r="M82" s="8">
        <f t="shared" si="29"/>
        <v>110</v>
      </c>
      <c r="N82" s="8">
        <v>25</v>
      </c>
      <c r="O82" s="8">
        <f t="shared" si="24"/>
        <v>85</v>
      </c>
      <c r="P82" s="8">
        <v>5.8</v>
      </c>
      <c r="Q82" s="8">
        <f t="shared" si="25"/>
        <v>5.6137633992305272E-2</v>
      </c>
      <c r="R82" s="8">
        <f t="shared" si="26"/>
        <v>5.7808548109573699E-2</v>
      </c>
      <c r="S82" s="8">
        <f t="shared" si="27"/>
        <v>260.24551935995123</v>
      </c>
      <c r="T82" s="11" t="str">
        <f t="shared" si="28"/>
        <v>构造配筋 #8@180</v>
      </c>
    </row>
    <row r="83" spans="12:20" ht="22.05" customHeight="1" thickTop="1" thickBot="1" x14ac:dyDescent="0.3">
      <c r="L83" s="9" t="str">
        <f t="shared" si="23"/>
        <v>B</v>
      </c>
      <c r="M83" s="8">
        <f t="shared" si="29"/>
        <v>110</v>
      </c>
      <c r="N83" s="8">
        <v>25</v>
      </c>
      <c r="O83" s="8">
        <f t="shared" si="24"/>
        <v>85</v>
      </c>
      <c r="P83" s="8">
        <v>-7.1</v>
      </c>
      <c r="Q83" s="8">
        <f t="shared" si="25"/>
        <v>6.8720207128511623E-2</v>
      </c>
      <c r="R83" s="8">
        <f t="shared" si="26"/>
        <v>7.125913961806507E-2</v>
      </c>
      <c r="S83" s="8">
        <f t="shared" si="27"/>
        <v>320.79808965095589</v>
      </c>
      <c r="T83" s="11" t="str">
        <f t="shared" si="28"/>
        <v>#8@140   359mm</v>
      </c>
    </row>
    <row r="84" spans="12:20" ht="22.05" customHeight="1" thickTop="1" thickBot="1" x14ac:dyDescent="0.3">
      <c r="L84" s="9" t="str">
        <f t="shared" si="23"/>
        <v>C</v>
      </c>
      <c r="M84" s="8">
        <f t="shared" si="29"/>
        <v>110</v>
      </c>
      <c r="N84" s="8">
        <v>25</v>
      </c>
      <c r="O84" s="8">
        <f t="shared" si="24"/>
        <v>85</v>
      </c>
      <c r="P84" s="8">
        <v>-4.3</v>
      </c>
      <c r="Q84" s="8">
        <f t="shared" si="25"/>
        <v>4.1619280373605634E-2</v>
      </c>
      <c r="R84" s="8">
        <f t="shared" si="26"/>
        <v>4.2523400153931301E-2</v>
      </c>
      <c r="S84" s="8">
        <f t="shared" si="27"/>
        <v>191.43404773001296</v>
      </c>
      <c r="T84" s="11" t="str">
        <f t="shared" si="28"/>
        <v>构造配筋 #8@180</v>
      </c>
    </row>
    <row r="85" spans="12:20" ht="22.05" customHeight="1" thickTop="1" thickBot="1" x14ac:dyDescent="0.3">
      <c r="L85" s="9" t="str">
        <f t="shared" si="23"/>
        <v>D</v>
      </c>
      <c r="M85" s="8">
        <f t="shared" si="29"/>
        <v>110</v>
      </c>
      <c r="N85" s="8">
        <v>25</v>
      </c>
      <c r="O85" s="8">
        <f t="shared" si="24"/>
        <v>85</v>
      </c>
      <c r="P85" s="8">
        <v>-7</v>
      </c>
      <c r="Q85" s="8">
        <f t="shared" si="25"/>
        <v>6.7752316887264991E-2</v>
      </c>
      <c r="R85" s="8">
        <f t="shared" si="26"/>
        <v>7.021757049002586E-2</v>
      </c>
      <c r="S85" s="8">
        <f t="shared" si="27"/>
        <v>316.10909974306094</v>
      </c>
      <c r="T85" s="11" t="str">
        <f t="shared" si="28"/>
        <v>#8@140   359mm</v>
      </c>
    </row>
    <row r="86" spans="12:20" ht="22.05" customHeight="1" thickTop="1" thickBot="1" x14ac:dyDescent="0.3">
      <c r="L86" s="9" t="str">
        <f t="shared" si="23"/>
        <v>E</v>
      </c>
      <c r="M86" s="8">
        <f t="shared" si="29"/>
        <v>110</v>
      </c>
      <c r="N86" s="8">
        <v>25</v>
      </c>
      <c r="O86" s="8">
        <f t="shared" ref="O86" si="30">M86-N86</f>
        <v>85</v>
      </c>
      <c r="P86" s="8">
        <v>5.2</v>
      </c>
      <c r="Q86" s="8">
        <f t="shared" ref="Q86" si="31">(ABS(P86)*10^6/(1*O$8*1000*O86^2))</f>
        <v>5.033029254482542E-2</v>
      </c>
      <c r="R86" s="8">
        <f t="shared" ref="R86" si="32">1 - SQRT(1-2*Q86)</f>
        <v>5.1664924770601361E-2</v>
      </c>
      <c r="S86" s="8">
        <f t="shared" ref="S86" si="33">R86*1*O$8*1000*O86/S$8</f>
        <v>232.58783725431837</v>
      </c>
      <c r="T86" s="11" t="str">
        <f t="shared" ref="T86" si="34">IF(S$7&gt;S86, "构造配筋 #8@180", "#"&amp;O$7&amp;"@"&amp;FLOOR((O$7/2)^2*PI()*1000/S86, 20) &amp;"   "&amp; FLOOR(((O$7/2)^2*PI()*1000/FLOOR((O$7/2)^2*PI()*1000/S86, 20)),1) &amp; "mm")</f>
        <v>构造配筋 #8@180</v>
      </c>
    </row>
    <row r="87" spans="12:20" ht="22.05" customHeight="1" thickTop="1" x14ac:dyDescent="0.25">
      <c r="L87" s="24"/>
      <c r="M87" s="25"/>
      <c r="N87" s="25"/>
      <c r="O87" s="25"/>
      <c r="P87" s="25"/>
      <c r="Q87" s="25"/>
      <c r="R87" s="25"/>
      <c r="S87" s="25"/>
      <c r="T87" s="26"/>
    </row>
    <row r="88" spans="12:20" ht="22.05" customHeight="1" x14ac:dyDescent="0.25">
      <c r="L88" s="24"/>
      <c r="M88" s="25"/>
      <c r="N88" s="25"/>
      <c r="O88" s="25"/>
      <c r="P88" s="25"/>
      <c r="Q88" s="25"/>
      <c r="R88" s="25"/>
      <c r="S88" s="25"/>
      <c r="T88" s="26"/>
    </row>
    <row r="89" spans="12:20" ht="22.05" customHeight="1" thickBot="1" x14ac:dyDescent="0.3">
      <c r="L89" s="24"/>
      <c r="M89" s="25"/>
      <c r="N89" s="25"/>
      <c r="O89" s="25"/>
      <c r="P89" s="25"/>
      <c r="Q89" s="25"/>
      <c r="R89" s="25"/>
      <c r="S89" s="25"/>
      <c r="T89" s="26"/>
    </row>
    <row r="90" spans="12:20" ht="22.05" customHeight="1" thickTop="1" thickBot="1" x14ac:dyDescent="0.3">
      <c r="L90" s="15" t="s">
        <v>13</v>
      </c>
      <c r="M90" s="16"/>
      <c r="N90" s="16"/>
      <c r="O90" s="16"/>
      <c r="P90" s="16"/>
      <c r="Q90" s="16"/>
      <c r="R90" s="16"/>
      <c r="S90" s="16"/>
      <c r="T90" s="17"/>
    </row>
    <row r="91" spans="12:20" ht="22.05" customHeight="1" thickTop="1" thickBot="1" x14ac:dyDescent="0.3">
      <c r="L91" s="15" t="s">
        <v>9</v>
      </c>
      <c r="M91" s="16"/>
      <c r="N91" s="16"/>
      <c r="O91" s="16">
        <v>8</v>
      </c>
      <c r="P91" s="17"/>
      <c r="Q91" s="15" t="s">
        <v>10</v>
      </c>
      <c r="R91" s="16"/>
      <c r="S91" s="18">
        <f>FLOOR((O91/2)^2*PI()*1000/180,1)</f>
        <v>279</v>
      </c>
      <c r="T91" s="19"/>
    </row>
    <row r="92" spans="12:20" ht="22.05" customHeight="1" thickTop="1" thickBot="1" x14ac:dyDescent="0.3">
      <c r="L92" s="20" t="s">
        <v>4</v>
      </c>
      <c r="M92" s="21"/>
      <c r="N92" s="21"/>
      <c r="O92" s="21">
        <v>14.3</v>
      </c>
      <c r="P92" s="22"/>
      <c r="Q92" s="21" t="s">
        <v>5</v>
      </c>
      <c r="R92" s="21"/>
      <c r="S92" s="21">
        <v>270</v>
      </c>
      <c r="T92" s="22"/>
    </row>
    <row r="93" spans="12:20" ht="40.049999999999997" customHeight="1" thickTop="1" thickBot="1" x14ac:dyDescent="0.3">
      <c r="L93" s="5" t="s">
        <v>0</v>
      </c>
      <c r="M93" s="5"/>
      <c r="N93" s="5"/>
      <c r="O93" s="6"/>
      <c r="P93" s="7" t="s">
        <v>1</v>
      </c>
      <c r="Q93" s="6"/>
      <c r="R93" s="6"/>
      <c r="S93" s="7" t="s">
        <v>2</v>
      </c>
      <c r="T93" s="7" t="s">
        <v>3</v>
      </c>
    </row>
    <row r="94" spans="12:20" ht="22.05" customHeight="1" thickTop="1" thickBot="1" x14ac:dyDescent="0.3">
      <c r="L94" s="9">
        <v>1</v>
      </c>
      <c r="M94" s="8">
        <v>110</v>
      </c>
      <c r="N94" s="8">
        <v>20</v>
      </c>
      <c r="O94" s="8">
        <f>M94-N94</f>
        <v>90</v>
      </c>
      <c r="P94" s="8">
        <v>5.0999999999999996</v>
      </c>
      <c r="Q94" s="8">
        <f>(ABS(P94)*10^6/(1*O$8*1000*O94^2))</f>
        <v>4.4030044030044027E-2</v>
      </c>
      <c r="R94" s="8">
        <f>1 - SQRT(1-2*Q94)</f>
        <v>4.504454976165928E-2</v>
      </c>
      <c r="S94" s="8">
        <f>R94*1*O$8*1000*O94/S$8</f>
        <v>214.71235386390927</v>
      </c>
      <c r="T94" s="11" t="str">
        <f>IF(S$7&gt;S94, "构造配筋 #8@180", "#"&amp;O$7&amp;"@"&amp;FLOOR((O$7/2)^2*PI()*1000/S94, 20) &amp;"   "&amp; FLOOR(((O$7/2)^2*PI()*1000/FLOOR((O$7/2)^2*PI()*1000/S94, 20)),1) &amp; "mm")</f>
        <v>构造配筋 #8@180</v>
      </c>
    </row>
    <row r="95" spans="12:20" ht="22.05" customHeight="1" thickTop="1" thickBot="1" x14ac:dyDescent="0.3">
      <c r="L95" s="9">
        <f t="shared" ref="L95:L102" si="35">IF(CODE(L94)&lt;CODE("A"), L94+1, CHAR(CODE(L94) + 1))</f>
        <v>2</v>
      </c>
      <c r="M95" s="8">
        <f>M94</f>
        <v>110</v>
      </c>
      <c r="N95" s="8">
        <v>20</v>
      </c>
      <c r="O95" s="8">
        <f t="shared" ref="O95:O102" si="36">M95-N95</f>
        <v>90</v>
      </c>
      <c r="P95" s="8">
        <v>2.6</v>
      </c>
      <c r="Q95" s="8">
        <f t="shared" ref="Q95:Q102" si="37">(ABS(P95)*10^6/(1*O$8*1000*O95^2))</f>
        <v>2.2446689113355778E-2</v>
      </c>
      <c r="R95" s="8">
        <f t="shared" ref="R95:R102" si="38">1 - SQRT(1-2*Q95)</f>
        <v>2.2704434792990336E-2</v>
      </c>
      <c r="S95" s="8">
        <f t="shared" ref="S95:S102" si="39">R95*1*O$8*1000*O95/S$8</f>
        <v>108.22447251325394</v>
      </c>
      <c r="T95" s="11" t="str">
        <f t="shared" ref="T95:T102" si="40">IF(S$7&gt;S95, "构造配筋 #8@180", "#"&amp;O$7&amp;"@"&amp;FLOOR((O$7/2)^2*PI()*1000/S95, 20) &amp;"   "&amp; FLOOR(((O$7/2)^2*PI()*1000/FLOOR((O$7/2)^2*PI()*1000/S95, 20)),1) &amp; "mm")</f>
        <v>构造配筋 #8@180</v>
      </c>
    </row>
    <row r="96" spans="12:20" ht="22.05" customHeight="1" thickTop="1" thickBot="1" x14ac:dyDescent="0.3">
      <c r="L96" s="9">
        <f t="shared" si="35"/>
        <v>3</v>
      </c>
      <c r="M96" s="8">
        <f t="shared" ref="M96:M102" si="41">M95</f>
        <v>110</v>
      </c>
      <c r="N96" s="8">
        <v>20</v>
      </c>
      <c r="O96" s="8">
        <f t="shared" si="36"/>
        <v>90</v>
      </c>
      <c r="P96" s="8">
        <v>2.9</v>
      </c>
      <c r="Q96" s="8">
        <f t="shared" si="37"/>
        <v>2.5036691703358371E-2</v>
      </c>
      <c r="R96" s="8">
        <f t="shared" si="38"/>
        <v>2.5358211139454911E-2</v>
      </c>
      <c r="S96" s="8">
        <f t="shared" si="39"/>
        <v>120.87413976473508</v>
      </c>
      <c r="T96" s="11" t="str">
        <f t="shared" si="40"/>
        <v>构造配筋 #8@180</v>
      </c>
    </row>
    <row r="97" spans="11:22" ht="22.05" customHeight="1" thickTop="1" thickBot="1" x14ac:dyDescent="0.3">
      <c r="L97" s="9" t="s">
        <v>6</v>
      </c>
      <c r="M97" s="8">
        <f t="shared" si="41"/>
        <v>110</v>
      </c>
      <c r="N97" s="8">
        <v>20</v>
      </c>
      <c r="O97" s="8">
        <f t="shared" si="36"/>
        <v>90</v>
      </c>
      <c r="P97" s="8">
        <v>-5.6</v>
      </c>
      <c r="Q97" s="8">
        <f t="shared" si="37"/>
        <v>4.8346715013381683E-2</v>
      </c>
      <c r="R97" s="8">
        <f t="shared" si="38"/>
        <v>4.9575584292345432E-2</v>
      </c>
      <c r="S97" s="8">
        <f t="shared" si="39"/>
        <v>236.31028512684657</v>
      </c>
      <c r="T97" s="11" t="str">
        <f t="shared" si="40"/>
        <v>构造配筋 #8@180</v>
      </c>
    </row>
    <row r="98" spans="11:22" ht="22.05" customHeight="1" thickTop="1" thickBot="1" x14ac:dyDescent="0.3">
      <c r="L98" s="9" t="str">
        <f t="shared" si="35"/>
        <v>B</v>
      </c>
      <c r="M98" s="8">
        <f t="shared" si="41"/>
        <v>110</v>
      </c>
      <c r="N98" s="8">
        <v>20</v>
      </c>
      <c r="O98" s="8">
        <f t="shared" si="36"/>
        <v>90</v>
      </c>
      <c r="P98" s="8">
        <v>-6.7</v>
      </c>
      <c r="Q98" s="8">
        <f t="shared" si="37"/>
        <v>5.7843391176724511E-2</v>
      </c>
      <c r="R98" s="8">
        <f t="shared" si="38"/>
        <v>5.9620705435008525E-2</v>
      </c>
      <c r="S98" s="8">
        <f t="shared" si="39"/>
        <v>284.19202924020732</v>
      </c>
      <c r="T98" s="11" t="str">
        <f t="shared" si="40"/>
        <v>#8@160   314mm</v>
      </c>
    </row>
    <row r="99" spans="11:22" ht="22.05" customHeight="1" thickTop="1" thickBot="1" x14ac:dyDescent="0.3">
      <c r="L99" s="9" t="str">
        <f t="shared" si="35"/>
        <v>C</v>
      </c>
      <c r="M99" s="8">
        <f t="shared" si="41"/>
        <v>110</v>
      </c>
      <c r="N99" s="8">
        <v>20</v>
      </c>
      <c r="O99" s="8">
        <f t="shared" si="36"/>
        <v>90</v>
      </c>
      <c r="P99" s="8">
        <v>-5.0999999999999996</v>
      </c>
      <c r="Q99" s="8">
        <f t="shared" si="37"/>
        <v>4.4030044030044027E-2</v>
      </c>
      <c r="R99" s="8">
        <f t="shared" si="38"/>
        <v>4.504454976165928E-2</v>
      </c>
      <c r="S99" s="8">
        <f t="shared" si="39"/>
        <v>214.71235386390927</v>
      </c>
      <c r="T99" s="11" t="str">
        <f t="shared" si="40"/>
        <v>构造配筋 #8@180</v>
      </c>
    </row>
    <row r="100" spans="11:22" ht="22.05" customHeight="1" thickTop="1" thickBot="1" x14ac:dyDescent="0.3">
      <c r="L100" s="9" t="str">
        <f t="shared" si="35"/>
        <v>D</v>
      </c>
      <c r="M100" s="8">
        <f t="shared" si="41"/>
        <v>110</v>
      </c>
      <c r="N100" s="8">
        <v>20</v>
      </c>
      <c r="O100" s="8">
        <f t="shared" ref="O100" si="42">M100-N100</f>
        <v>90</v>
      </c>
      <c r="P100" s="8">
        <v>-5.0999999999999996</v>
      </c>
      <c r="Q100" s="8">
        <f t="shared" ref="Q100" si="43">(ABS(P100)*10^6/(1*O$8*1000*O100^2))</f>
        <v>4.4030044030044027E-2</v>
      </c>
      <c r="R100" s="8">
        <f t="shared" ref="R100" si="44">1 - SQRT(1-2*Q100)</f>
        <v>4.504454976165928E-2</v>
      </c>
      <c r="S100" s="8">
        <f t="shared" ref="S100" si="45">R100*1*O$8*1000*O100/S$8</f>
        <v>214.71235386390927</v>
      </c>
      <c r="T100" s="11" t="str">
        <f t="shared" ref="T100" si="46">IF(S$7&gt;S100, "构造配筋 #8@180", "#"&amp;O$7&amp;"@"&amp;FLOOR((O$7/2)^2*PI()*1000/S100, 20) &amp;"   "&amp; FLOOR(((O$7/2)^2*PI()*1000/FLOOR((O$7/2)^2*PI()*1000/S100, 20)),1) &amp; "mm")</f>
        <v>构造配筋 #8@180</v>
      </c>
    </row>
    <row r="101" spans="11:22" ht="22.05" customHeight="1" thickTop="1" x14ac:dyDescent="0.25">
      <c r="K101" s="23"/>
      <c r="L101" s="24"/>
      <c r="M101" s="25"/>
      <c r="N101" s="25"/>
      <c r="O101" s="25"/>
      <c r="P101" s="25"/>
      <c r="Q101" s="25"/>
      <c r="R101" s="25"/>
      <c r="S101" s="25"/>
      <c r="T101" s="26"/>
      <c r="U101" s="23"/>
      <c r="V101" s="23"/>
    </row>
    <row r="102" spans="11:22" ht="22.05" customHeight="1" x14ac:dyDescent="0.25">
      <c r="K102" s="23"/>
      <c r="L102" s="24"/>
      <c r="M102" s="25"/>
      <c r="N102" s="25"/>
      <c r="O102" s="25"/>
      <c r="P102" s="25"/>
      <c r="Q102" s="25"/>
      <c r="R102" s="25"/>
      <c r="S102" s="25"/>
      <c r="T102" s="26"/>
      <c r="U102" s="23"/>
      <c r="V102" s="23"/>
    </row>
    <row r="103" spans="11:22" ht="22.05" customHeight="1" thickBot="1" x14ac:dyDescent="0.3">
      <c r="K103" s="23"/>
      <c r="L103" s="24"/>
      <c r="M103" s="25"/>
      <c r="N103" s="25"/>
      <c r="O103" s="25"/>
      <c r="P103" s="25"/>
      <c r="Q103" s="25"/>
      <c r="R103" s="25"/>
      <c r="S103" s="25"/>
      <c r="T103" s="26"/>
      <c r="U103" s="23"/>
      <c r="V103" s="23"/>
    </row>
    <row r="104" spans="11:22" ht="22.05" customHeight="1" thickTop="1" thickBot="1" x14ac:dyDescent="0.3">
      <c r="L104" s="15" t="s">
        <v>14</v>
      </c>
      <c r="M104" s="16"/>
      <c r="N104" s="16"/>
      <c r="O104" s="16"/>
      <c r="P104" s="16"/>
      <c r="Q104" s="16"/>
      <c r="R104" s="16"/>
      <c r="S104" s="16"/>
      <c r="T104" s="17"/>
    </row>
    <row r="105" spans="11:22" ht="22.05" customHeight="1" thickTop="1" thickBot="1" x14ac:dyDescent="0.3">
      <c r="L105" s="15" t="s">
        <v>9</v>
      </c>
      <c r="M105" s="16"/>
      <c r="N105" s="16"/>
      <c r="O105" s="16">
        <v>8</v>
      </c>
      <c r="P105" s="17"/>
      <c r="Q105" s="15" t="s">
        <v>10</v>
      </c>
      <c r="R105" s="16"/>
      <c r="S105" s="18">
        <f>FLOOR((O105/2)^2*PI()*1000/180,1)</f>
        <v>279</v>
      </c>
      <c r="T105" s="19"/>
    </row>
    <row r="106" spans="11:22" ht="22.05" customHeight="1" thickTop="1" thickBot="1" x14ac:dyDescent="0.3">
      <c r="L106" s="20" t="s">
        <v>4</v>
      </c>
      <c r="M106" s="21"/>
      <c r="N106" s="21"/>
      <c r="O106" s="21">
        <v>14.3</v>
      </c>
      <c r="P106" s="22"/>
      <c r="Q106" s="21" t="s">
        <v>5</v>
      </c>
      <c r="R106" s="21"/>
      <c r="S106" s="21">
        <v>270</v>
      </c>
      <c r="T106" s="22"/>
    </row>
    <row r="107" spans="11:22" ht="40.049999999999997" customHeight="1" thickTop="1" thickBot="1" x14ac:dyDescent="0.3">
      <c r="L107" s="5" t="s">
        <v>0</v>
      </c>
      <c r="M107" s="5"/>
      <c r="N107" s="5"/>
      <c r="O107" s="6"/>
      <c r="P107" s="7" t="s">
        <v>1</v>
      </c>
      <c r="Q107" s="6"/>
      <c r="R107" s="6"/>
      <c r="S107" s="7" t="s">
        <v>2</v>
      </c>
      <c r="T107" s="7" t="s">
        <v>3</v>
      </c>
    </row>
    <row r="108" spans="11:22" ht="22.05" customHeight="1" thickTop="1" thickBot="1" x14ac:dyDescent="0.3">
      <c r="L108" s="9">
        <v>1</v>
      </c>
      <c r="M108" s="8">
        <v>110</v>
      </c>
      <c r="N108" s="8">
        <v>20</v>
      </c>
      <c r="O108" s="8">
        <f>M108-N108</f>
        <v>90</v>
      </c>
      <c r="P108" s="8">
        <v>3.1</v>
      </c>
      <c r="Q108" s="8">
        <f>(ABS(P108)*10^6/(1*O$8*1000*O108^2))</f>
        <v>2.6763360096693431E-2</v>
      </c>
      <c r="R108" s="8">
        <f>1 - SQRT(1-2*Q108)</f>
        <v>2.7131416990653801E-2</v>
      </c>
      <c r="S108" s="8">
        <f>R108*1*O$8*1000*O108/S$8</f>
        <v>129.32642098878313</v>
      </c>
      <c r="T108" s="11" t="str">
        <f>IF(S$7&gt;S108, "构造配筋 #8@180", "#"&amp;O$7&amp;"@"&amp;FLOOR((O$7/2)^2*PI()*1000/S108, 20) &amp;"   "&amp; FLOOR(((O$7/2)^2*PI()*1000/FLOOR((O$7/2)^2*PI()*1000/S108, 20)),1) &amp; "mm")</f>
        <v>构造配筋 #8@180</v>
      </c>
    </row>
    <row r="109" spans="11:22" ht="15" thickTop="1" thickBot="1" x14ac:dyDescent="0.3">
      <c r="L109" s="9">
        <f t="shared" ref="L109:L113" si="47">IF(CODE(L108)&lt;CODE("A"), L108+1, CHAR(CODE(L108) + 1))</f>
        <v>2</v>
      </c>
      <c r="M109" s="8">
        <f>M108</f>
        <v>110</v>
      </c>
      <c r="N109" s="8">
        <v>20</v>
      </c>
      <c r="O109" s="8">
        <f t="shared" ref="O109:O113" si="48">M109-N109</f>
        <v>90</v>
      </c>
      <c r="P109" s="8">
        <v>6.2</v>
      </c>
      <c r="Q109" s="8">
        <f>(ABS(P109)*10^6/(1*O$8*1000*O109^2))</f>
        <v>5.3526720193386862E-2</v>
      </c>
      <c r="R109" s="8">
        <f t="shared" ref="R109:R113" si="49">1 - SQRT(1-2*Q109)</f>
        <v>5.5041503761553479E-2</v>
      </c>
      <c r="S109" s="8">
        <f>R109*1*O$8*1000*O109/S$8</f>
        <v>262.36450126340492</v>
      </c>
      <c r="T109" s="11" t="str">
        <f>IF(S$7&gt;S109, "构造配筋 #8@180", "#"&amp;O$7&amp;"@"&amp;FLOOR((O$7/2)^2*PI()*1000/S109, 20) &amp;"   "&amp; FLOOR(((O$7/2)^2*PI()*1000/FLOOR((O$7/2)^2*PI()*1000/S109, 20)),1) &amp; "mm")</f>
        <v>构造配筋 #8@180</v>
      </c>
    </row>
    <row r="110" spans="11:22" ht="15" thickTop="1" thickBot="1" x14ac:dyDescent="0.3">
      <c r="L110" s="9">
        <f t="shared" si="47"/>
        <v>3</v>
      </c>
      <c r="M110" s="8">
        <f t="shared" ref="M110:M113" si="50">M109</f>
        <v>110</v>
      </c>
      <c r="N110" s="8">
        <v>20</v>
      </c>
      <c r="O110" s="8">
        <f t="shared" si="48"/>
        <v>90</v>
      </c>
      <c r="P110" s="8">
        <v>-3.8</v>
      </c>
      <c r="Q110" s="8">
        <f>(ABS(P110)*10^6/(1*O$8*1000*O110^2))</f>
        <v>3.280669947336614E-2</v>
      </c>
      <c r="R110" s="8">
        <f t="shared" si="49"/>
        <v>3.3363252791790532E-2</v>
      </c>
      <c r="S110" s="8">
        <f>R110*1*O$8*1000*O110/S$8</f>
        <v>159.03150497420154</v>
      </c>
      <c r="T110" s="11" t="str">
        <f>IF(S$7&gt;S110, "构造配筋 #8@180", "#"&amp;O$7&amp;"@"&amp;FLOOR((O$7/2)^2*PI()*1000/S110, 20) &amp;"   "&amp; FLOOR(((O$7/2)^2*PI()*1000/FLOOR((O$7/2)^2*PI()*1000/S110, 20)),1) &amp; "mm")</f>
        <v>构造配筋 #8@180</v>
      </c>
    </row>
    <row r="111" spans="11:22" ht="15" thickTop="1" thickBot="1" x14ac:dyDescent="0.3">
      <c r="L111" s="9">
        <f t="shared" si="47"/>
        <v>4</v>
      </c>
      <c r="M111" s="8">
        <f t="shared" si="50"/>
        <v>110</v>
      </c>
      <c r="N111" s="8">
        <v>20</v>
      </c>
      <c r="O111" s="8">
        <f t="shared" si="48"/>
        <v>90</v>
      </c>
      <c r="P111" s="8">
        <v>-8.1</v>
      </c>
      <c r="Q111" s="8">
        <f>(ABS(P111)*10^6/(1*O$8*1000*O111^2))</f>
        <v>6.9930069930069935E-2</v>
      </c>
      <c r="R111" s="8">
        <f t="shared" si="49"/>
        <v>7.2562745982317045E-2</v>
      </c>
      <c r="S111" s="8">
        <f>R111*1*O$8*1000*O111/S$8</f>
        <v>345.88242251571131</v>
      </c>
      <c r="T111" s="11" t="str">
        <f>IF(S$7&gt;S111, "构造配筋 #8@180", "#"&amp;O$7&amp;"@"&amp;FLOOR((O$7/2)^2*PI()*1000/S111, 20) &amp;"   "&amp; FLOOR(((O$7/2)^2*PI()*1000/FLOOR((O$7/2)^2*PI()*1000/S111, 20)),1) &amp; "mm")</f>
        <v>#8@140   359mm</v>
      </c>
    </row>
    <row r="112" spans="11:22" ht="15" thickTop="1" thickBot="1" x14ac:dyDescent="0.3">
      <c r="L112" s="9">
        <f t="shared" si="47"/>
        <v>5</v>
      </c>
      <c r="M112" s="8">
        <f t="shared" si="50"/>
        <v>110</v>
      </c>
      <c r="N112" s="8">
        <v>20</v>
      </c>
      <c r="O112" s="8">
        <f t="shared" ref="O112" si="51">M112-N112</f>
        <v>90</v>
      </c>
      <c r="P112" s="8">
        <v>-7.1</v>
      </c>
      <c r="Q112" s="8">
        <f>(ABS(P112)*10^6/(1*O$8*1000*O112^2))</f>
        <v>6.129672796339463E-2</v>
      </c>
      <c r="R112" s="8">
        <f t="shared" ref="R112" si="52">1 - SQRT(1-2*Q112)</f>
        <v>6.3300184651875369E-2</v>
      </c>
      <c r="S112" s="8">
        <f>R112*1*O$8*1000*O112/S$8</f>
        <v>301.73088017393923</v>
      </c>
      <c r="T112" s="11" t="str">
        <f>IF(S$7&gt;S112, "构造配筋 #8@180", "#"&amp;O$7&amp;"@"&amp;FLOOR((O$7/2)^2*PI()*1000/S112, 20) &amp;"   "&amp; FLOOR(((O$7/2)^2*PI()*1000/FLOOR((O$7/2)^2*PI()*1000/S112, 20)),1) &amp; "mm")</f>
        <v>#8@160   314mm</v>
      </c>
    </row>
    <row r="113" spans="11:21" ht="14.4" thickTop="1" x14ac:dyDescent="0.25">
      <c r="K113" s="23"/>
      <c r="L113" s="24"/>
      <c r="M113" s="25"/>
      <c r="N113" s="25"/>
      <c r="O113" s="25"/>
      <c r="P113" s="25"/>
      <c r="Q113" s="25"/>
      <c r="R113" s="25"/>
      <c r="S113" s="25"/>
      <c r="T113" s="26"/>
      <c r="U113" s="23"/>
    </row>
    <row r="114" spans="11:21" x14ac:dyDescent="0.25"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</row>
    <row r="115" spans="11:21" x14ac:dyDescent="0.25"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</row>
    <row r="116" spans="11:21" x14ac:dyDescent="0.25"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</row>
    <row r="118" spans="11:21" ht="14.4" thickBot="1" x14ac:dyDescent="0.3"/>
    <row r="119" spans="11:21" ht="15" thickTop="1" thickBot="1" x14ac:dyDescent="0.3">
      <c r="L119" s="15" t="s">
        <v>14</v>
      </c>
      <c r="M119" s="16"/>
      <c r="N119" s="16"/>
      <c r="O119" s="16"/>
      <c r="P119" s="16"/>
      <c r="Q119" s="16"/>
      <c r="R119" s="16"/>
      <c r="S119" s="16"/>
      <c r="T119" s="17"/>
    </row>
    <row r="120" spans="11:21" ht="15" thickTop="1" thickBot="1" x14ac:dyDescent="0.3">
      <c r="L120" s="15" t="s">
        <v>9</v>
      </c>
      <c r="M120" s="16"/>
      <c r="N120" s="16"/>
      <c r="O120" s="16">
        <v>8</v>
      </c>
      <c r="P120" s="17"/>
      <c r="Q120" s="15" t="s">
        <v>10</v>
      </c>
      <c r="R120" s="16"/>
      <c r="S120" s="18">
        <f>FLOOR((O120/2)^2*PI()*1000/180,1)</f>
        <v>279</v>
      </c>
      <c r="T120" s="19"/>
    </row>
    <row r="121" spans="11:21" ht="15" thickTop="1" thickBot="1" x14ac:dyDescent="0.3">
      <c r="L121" s="20" t="s">
        <v>4</v>
      </c>
      <c r="M121" s="21"/>
      <c r="N121" s="21"/>
      <c r="O121" s="21">
        <v>14.3</v>
      </c>
      <c r="P121" s="22"/>
      <c r="Q121" s="21" t="s">
        <v>5</v>
      </c>
      <c r="R121" s="21"/>
      <c r="S121" s="21">
        <v>270</v>
      </c>
      <c r="T121" s="22"/>
    </row>
    <row r="122" spans="11:21" ht="40.049999999999997" customHeight="1" thickTop="1" thickBot="1" x14ac:dyDescent="0.3">
      <c r="L122" s="5" t="s">
        <v>0</v>
      </c>
      <c r="M122" s="5"/>
      <c r="N122" s="5"/>
      <c r="O122" s="6"/>
      <c r="P122" s="7" t="s">
        <v>1</v>
      </c>
      <c r="Q122" s="6"/>
      <c r="R122" s="6"/>
      <c r="S122" s="7" t="s">
        <v>2</v>
      </c>
      <c r="T122" s="7" t="s">
        <v>3</v>
      </c>
    </row>
    <row r="123" spans="11:21" ht="15" thickTop="1" thickBot="1" x14ac:dyDescent="0.3">
      <c r="L123" s="9">
        <v>1</v>
      </c>
      <c r="M123" s="8">
        <v>110</v>
      </c>
      <c r="N123" s="8">
        <v>20</v>
      </c>
      <c r="O123" s="8">
        <f>M123-N123</f>
        <v>90</v>
      </c>
      <c r="P123" s="8">
        <v>1.6</v>
      </c>
      <c r="Q123" s="8">
        <f>(ABS(P123)*10^6/(1*O$8*1000*O123^2))</f>
        <v>1.381334714668048E-2</v>
      </c>
      <c r="R123" s="8">
        <f>1 - SQRT(1-2*Q123)</f>
        <v>1.3910092483125025E-2</v>
      </c>
      <c r="S123" s="8">
        <f>R123*1*O$8*1000*O123/S$8</f>
        <v>66.30477416956262</v>
      </c>
      <c r="T123" s="11" t="str">
        <f>IF(S$7&gt;S123, "构造配筋 #8@180", "#"&amp;O$7&amp;"@"&amp;FLOOR((O$7/2)^2*PI()*1000/S123, 20) &amp;"   "&amp; FLOOR(((O$7/2)^2*PI()*1000/FLOOR((O$7/2)^2*PI()*1000/S123, 20)),1) &amp; "mm")</f>
        <v>构造配筋 #8@180</v>
      </c>
    </row>
    <row r="124" spans="11:21" ht="15" thickTop="1" thickBot="1" x14ac:dyDescent="0.3">
      <c r="L124" s="9">
        <f t="shared" ref="L124:L131" si="53">IF(CODE(L123)&lt;CODE("A"), L123+1, CHAR(CODE(L123) + 1))</f>
        <v>2</v>
      </c>
      <c r="M124" s="8">
        <f>M123</f>
        <v>110</v>
      </c>
      <c r="N124" s="8">
        <v>20</v>
      </c>
      <c r="O124" s="8">
        <f t="shared" ref="O124:O129" si="54">M124-N124</f>
        <v>90</v>
      </c>
      <c r="P124" s="8">
        <v>4.5999999999999996</v>
      </c>
      <c r="Q124" s="8">
        <f>(ABS(P124)*10^6/(1*O$8*1000*O124^2))</f>
        <v>3.9713373046706378E-2</v>
      </c>
      <c r="R124" s="8">
        <f t="shared" ref="R124:R129" si="55">1 - SQRT(1-2*Q124)</f>
        <v>4.0534912617146146E-2</v>
      </c>
      <c r="S124" s="8">
        <f>R124*1*O$8*1000*O124/S$8</f>
        <v>193.21641680839662</v>
      </c>
      <c r="T124" s="11" t="str">
        <f>IF(S$7&gt;S124, "构造配筋 #8@180", "#"&amp;O$7&amp;"@"&amp;FLOOR((O$7/2)^2*PI()*1000/S124, 20) &amp;"   "&amp; FLOOR(((O$7/2)^2*PI()*1000/FLOOR((O$7/2)^2*PI()*1000/S124, 20)),1) &amp; "mm")</f>
        <v>构造配筋 #8@180</v>
      </c>
    </row>
    <row r="125" spans="11:21" ht="15" thickTop="1" thickBot="1" x14ac:dyDescent="0.3">
      <c r="L125" s="9">
        <f t="shared" si="53"/>
        <v>3</v>
      </c>
      <c r="M125" s="8">
        <f t="shared" ref="M125:M131" si="56">M124</f>
        <v>110</v>
      </c>
      <c r="N125" s="8">
        <v>20</v>
      </c>
      <c r="O125" s="8">
        <f t="shared" si="54"/>
        <v>90</v>
      </c>
      <c r="P125" s="8">
        <v>1</v>
      </c>
      <c r="Q125" s="8">
        <f>(ABS(P125)*10^6/(1*O$8*1000*O125^2))</f>
        <v>8.6333419666752998E-3</v>
      </c>
      <c r="R125" s="8">
        <f t="shared" si="55"/>
        <v>8.670934519395157E-3</v>
      </c>
      <c r="S125" s="8">
        <f>R125*1*O$8*1000*O125/S$8</f>
        <v>41.331454542450246</v>
      </c>
      <c r="T125" s="11" t="str">
        <f>IF(S$7&gt;S125, "构造配筋 #8@180", "#"&amp;O$7&amp;"@"&amp;FLOOR((O$7/2)^2*PI()*1000/S125, 20) &amp;"   "&amp; FLOOR(((O$7/2)^2*PI()*1000/FLOOR((O$7/2)^2*PI()*1000/S125, 20)),1) &amp; "mm")</f>
        <v>构造配筋 #8@180</v>
      </c>
    </row>
    <row r="126" spans="11:21" ht="15" thickTop="1" thickBot="1" x14ac:dyDescent="0.3">
      <c r="L126" s="9">
        <f t="shared" si="53"/>
        <v>4</v>
      </c>
      <c r="M126" s="8">
        <f t="shared" si="56"/>
        <v>110</v>
      </c>
      <c r="N126" s="8">
        <v>20</v>
      </c>
      <c r="O126" s="8">
        <f t="shared" si="54"/>
        <v>90</v>
      </c>
      <c r="P126" s="8">
        <v>6.6</v>
      </c>
      <c r="Q126" s="8">
        <f>(ABS(P126)*10^6/(1*O$8*1000*O126^2))</f>
        <v>5.6980056980056981E-2</v>
      </c>
      <c r="R126" s="8">
        <f t="shared" si="55"/>
        <v>5.8703082954222108E-2</v>
      </c>
      <c r="S126" s="8">
        <f>R126*1*O$8*1000*O126/S$8</f>
        <v>279.81802874845874</v>
      </c>
      <c r="T126" s="11" t="str">
        <f>IF(S$7&gt;S126, "构造配筋 #8@180", "#"&amp;O$7&amp;"@"&amp;FLOOR((O$7/2)^2*PI()*1000/S126, 20) &amp;"   "&amp; FLOOR(((O$7/2)^2*PI()*1000/FLOOR((O$7/2)^2*PI()*1000/S126, 20)),1) &amp; "mm")</f>
        <v>#8@160   314mm</v>
      </c>
    </row>
    <row r="127" spans="11:21" ht="15" thickTop="1" thickBot="1" x14ac:dyDescent="0.3">
      <c r="L127" s="9" t="s">
        <v>6</v>
      </c>
      <c r="M127" s="8">
        <f t="shared" si="56"/>
        <v>110</v>
      </c>
      <c r="N127" s="8">
        <v>20</v>
      </c>
      <c r="O127" s="8">
        <f t="shared" si="54"/>
        <v>90</v>
      </c>
      <c r="P127" s="8">
        <v>-3.2</v>
      </c>
      <c r="Q127" s="8">
        <f>(ABS(P127)*10^6/(1*O$8*1000*O127^2))</f>
        <v>2.7626694293360961E-2</v>
      </c>
      <c r="R127" s="8">
        <f t="shared" si="55"/>
        <v>2.8019233002381849E-2</v>
      </c>
      <c r="S127" s="8">
        <f>R127*1*O$8*1000*O127/S$8</f>
        <v>133.55834397802013</v>
      </c>
      <c r="T127" s="11" t="str">
        <f>IF(S$7&gt;S127, "构造配筋 #8@180", "#"&amp;O$7&amp;"@"&amp;FLOOR((O$7/2)^2*PI()*1000/S127, 20) &amp;"   "&amp; FLOOR(((O$7/2)^2*PI()*1000/FLOOR((O$7/2)^2*PI()*1000/S127, 20)),1) &amp; "mm")</f>
        <v>构造配筋 #8@180</v>
      </c>
    </row>
    <row r="128" spans="11:21" ht="15" thickTop="1" thickBot="1" x14ac:dyDescent="0.3">
      <c r="L128" s="9" t="str">
        <f t="shared" si="53"/>
        <v>B</v>
      </c>
      <c r="M128" s="8">
        <f t="shared" si="56"/>
        <v>110</v>
      </c>
      <c r="N128" s="8">
        <v>20</v>
      </c>
      <c r="O128" s="8">
        <f t="shared" si="54"/>
        <v>90</v>
      </c>
      <c r="P128" s="8">
        <v>-6.3</v>
      </c>
      <c r="Q128" s="8">
        <f>(ABS(P128)*10^6/(1*O$8*1000*O128^2))</f>
        <v>5.4390054390054392E-2</v>
      </c>
      <c r="R128" s="8">
        <f t="shared" si="55"/>
        <v>5.595556713685812E-2</v>
      </c>
      <c r="S128" s="8">
        <f>R128*1*O$8*1000*O128/S$8</f>
        <v>266.72153668569035</v>
      </c>
      <c r="T128" s="11" t="str">
        <f>IF(S$7&gt;S128, "构造配筋 #8@180", "#"&amp;O$7&amp;"@"&amp;FLOOR((O$7/2)^2*PI()*1000/S128, 20) &amp;"   "&amp; FLOOR(((O$7/2)^2*PI()*1000/FLOOR((O$7/2)^2*PI()*1000/S128, 20)),1) &amp; "mm")</f>
        <v>构造配筋 #8@180</v>
      </c>
    </row>
    <row r="129" spans="12:20" ht="15" thickTop="1" thickBot="1" x14ac:dyDescent="0.3">
      <c r="L129" s="9" t="str">
        <f t="shared" si="53"/>
        <v>C</v>
      </c>
      <c r="M129" s="8">
        <f t="shared" si="56"/>
        <v>110</v>
      </c>
      <c r="N129" s="8">
        <v>20</v>
      </c>
      <c r="O129" s="8">
        <f t="shared" si="54"/>
        <v>90</v>
      </c>
      <c r="P129" s="8">
        <v>-5.4</v>
      </c>
      <c r="Q129" s="8">
        <f>(ABS(P129)*10^6/(1*O$8*1000*O129^2))</f>
        <v>4.6620046620046623E-2</v>
      </c>
      <c r="R129" s="8">
        <f t="shared" si="55"/>
        <v>4.7760583277552615E-2</v>
      </c>
      <c r="S129" s="8">
        <f>R129*1*O$8*1000*O129/S$8</f>
        <v>227.65878028966745</v>
      </c>
      <c r="T129" s="11" t="str">
        <f>IF(S$7&gt;S129, "构造配筋 #8@180", "#"&amp;O$7&amp;"@"&amp;FLOOR((O$7/2)^2*PI()*1000/S129, 20) &amp;"   "&amp; FLOOR(((O$7/2)^2*PI()*1000/FLOOR((O$7/2)^2*PI()*1000/S129, 20)),1) &amp; "mm")</f>
        <v>构造配筋 #8@180</v>
      </c>
    </row>
    <row r="130" spans="12:20" ht="15" thickTop="1" thickBot="1" x14ac:dyDescent="0.3">
      <c r="L130" s="9" t="str">
        <f t="shared" si="53"/>
        <v>D</v>
      </c>
      <c r="M130" s="8">
        <f t="shared" si="56"/>
        <v>110</v>
      </c>
      <c r="N130" s="8">
        <v>20</v>
      </c>
      <c r="O130" s="8">
        <f t="shared" ref="O130:O131" si="57">M130-N130</f>
        <v>90</v>
      </c>
      <c r="P130" s="8">
        <v>-7.2</v>
      </c>
      <c r="Q130" s="8">
        <f>(ABS(P130)*10^6/(1*O$8*1000*O130^2))</f>
        <v>6.216006216006216E-2</v>
      </c>
      <c r="R130" s="8">
        <f t="shared" ref="R130:R131" si="58">1 - SQRT(1-2*Q130)</f>
        <v>6.4222315034240807E-2</v>
      </c>
      <c r="S130" s="8">
        <f>R130*1*O$8*1000*O130/S$8</f>
        <v>306.12636832988119</v>
      </c>
      <c r="T130" s="11" t="str">
        <f>IF(S$7&gt;S130, "构造配筋 #8@180", "#"&amp;O$7&amp;"@"&amp;FLOOR((O$7/2)^2*PI()*1000/S130, 20) &amp;"   "&amp; FLOOR(((O$7/2)^2*PI()*1000/FLOOR((O$7/2)^2*PI()*1000/S130, 20)),1) &amp; "mm")</f>
        <v>#8@160   314mm</v>
      </c>
    </row>
    <row r="131" spans="12:20" ht="15" thickTop="1" thickBot="1" x14ac:dyDescent="0.3">
      <c r="L131" s="9" t="str">
        <f t="shared" si="53"/>
        <v>E</v>
      </c>
      <c r="M131" s="8">
        <f t="shared" si="56"/>
        <v>110</v>
      </c>
      <c r="N131" s="8">
        <v>20</v>
      </c>
      <c r="O131" s="8">
        <f t="shared" si="57"/>
        <v>90</v>
      </c>
      <c r="P131" s="8">
        <v>-7.5</v>
      </c>
      <c r="Q131" s="8">
        <f>(ABS(P131)*10^6/(1*O$8*1000*O131^2))</f>
        <v>6.4750064750064756E-2</v>
      </c>
      <c r="R131" s="8">
        <f t="shared" si="58"/>
        <v>6.6994174455555444E-2</v>
      </c>
      <c r="S131" s="8">
        <f>R131*1*O$8*1000*O131/S$8</f>
        <v>319.33889823814764</v>
      </c>
      <c r="T131" s="11" t="str">
        <f>IF(S$7&gt;S131, "构造配筋 #8@180", "#"&amp;O$7&amp;"@"&amp;FLOOR((O$7/2)^2*PI()*1000/S131, 20) &amp;"   "&amp; FLOOR(((O$7/2)^2*PI()*1000/FLOOR((O$7/2)^2*PI()*1000/S131, 20)),1) &amp; "mm")</f>
        <v>#8@140   359mm</v>
      </c>
    </row>
    <row r="132" spans="12:20" ht="14.4" thickTop="1" x14ac:dyDescent="0.25"/>
  </sheetData>
  <mergeCells count="55">
    <mergeCell ref="L120:N120"/>
    <mergeCell ref="O120:P120"/>
    <mergeCell ref="Q120:R120"/>
    <mergeCell ref="S120:T120"/>
    <mergeCell ref="L121:N121"/>
    <mergeCell ref="O121:P121"/>
    <mergeCell ref="Q121:R121"/>
    <mergeCell ref="S121:T121"/>
    <mergeCell ref="L92:N92"/>
    <mergeCell ref="O92:P92"/>
    <mergeCell ref="Q92:R92"/>
    <mergeCell ref="S92:T92"/>
    <mergeCell ref="L119:T119"/>
    <mergeCell ref="L104:T104"/>
    <mergeCell ref="L105:N105"/>
    <mergeCell ref="O105:P105"/>
    <mergeCell ref="Q105:R105"/>
    <mergeCell ref="S105:T105"/>
    <mergeCell ref="L106:N106"/>
    <mergeCell ref="O106:P106"/>
    <mergeCell ref="Q106:R106"/>
    <mergeCell ref="S106:T106"/>
    <mergeCell ref="L90:T90"/>
    <mergeCell ref="L91:N91"/>
    <mergeCell ref="O91:P91"/>
    <mergeCell ref="Q91:R91"/>
    <mergeCell ref="S91:T91"/>
    <mergeCell ref="L75:N75"/>
    <mergeCell ref="O75:P75"/>
    <mergeCell ref="Q75:R75"/>
    <mergeCell ref="S75:T75"/>
    <mergeCell ref="L76:N76"/>
    <mergeCell ref="O76:P76"/>
    <mergeCell ref="Q76:R76"/>
    <mergeCell ref="S76:T76"/>
    <mergeCell ref="L47:N47"/>
    <mergeCell ref="O47:P47"/>
    <mergeCell ref="Q47:R47"/>
    <mergeCell ref="S47:T47"/>
    <mergeCell ref="L74:T74"/>
    <mergeCell ref="L45:T45"/>
    <mergeCell ref="L46:N46"/>
    <mergeCell ref="O46:P46"/>
    <mergeCell ref="Q46:R46"/>
    <mergeCell ref="S46:T46"/>
    <mergeCell ref="L6:T6"/>
    <mergeCell ref="L8:N8"/>
    <mergeCell ref="Q8:R8"/>
    <mergeCell ref="O8:P8"/>
    <mergeCell ref="S8:T8"/>
    <mergeCell ref="V7:W7"/>
    <mergeCell ref="L7:N7"/>
    <mergeCell ref="O7:P7"/>
    <mergeCell ref="Q7:R7"/>
    <mergeCell ref="S7:T7"/>
  </mergeCells>
  <phoneticPr fontId="1" type="noConversion"/>
  <printOptions gridLines="1"/>
  <pageMargins left="0.23622047244094491" right="0.23622047244094491" top="0.74803149606299213" bottom="0.74803149606299213" header="0.31496062992125984" footer="0.31496062992125984"/>
  <pageSetup paperSize="9" scale="36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Equation.AxMath" shapeId="1111" r:id="rId4">
          <objectPr defaultSize="0" autoPict="0" r:id="rId5">
            <anchor moveWithCells="1" sizeWithCells="1">
              <from>
                <xdr:col>14</xdr:col>
                <xdr:colOff>68580</xdr:colOff>
                <xdr:row>8</xdr:row>
                <xdr:rowOff>182880</xdr:rowOff>
              </from>
              <to>
                <xdr:col>14</xdr:col>
                <xdr:colOff>533400</xdr:colOff>
                <xdr:row>8</xdr:row>
                <xdr:rowOff>388620</xdr:rowOff>
              </to>
            </anchor>
          </objectPr>
        </oleObject>
      </mc:Choice>
      <mc:Fallback>
        <oleObject progId="Equation.AxMath" shapeId="1111" r:id="rId4"/>
      </mc:Fallback>
    </mc:AlternateContent>
    <mc:AlternateContent xmlns:mc="http://schemas.openxmlformats.org/markup-compatibility/2006">
      <mc:Choice Requires="x14">
        <oleObject progId="Equation.AxMath" shapeId="1112" r:id="rId6">
          <objectPr defaultSize="0" autoPict="0" r:id="rId7">
            <anchor moveWithCells="1" sizeWithCells="1">
              <from>
                <xdr:col>15</xdr:col>
                <xdr:colOff>99060</xdr:colOff>
                <xdr:row>8</xdr:row>
                <xdr:rowOff>236220</xdr:rowOff>
              </from>
              <to>
                <xdr:col>15</xdr:col>
                <xdr:colOff>525780</xdr:colOff>
                <xdr:row>8</xdr:row>
                <xdr:rowOff>434340</xdr:rowOff>
              </to>
            </anchor>
          </objectPr>
        </oleObject>
      </mc:Choice>
      <mc:Fallback>
        <oleObject progId="Equation.AxMath" shapeId="1112" r:id="rId6"/>
      </mc:Fallback>
    </mc:AlternateContent>
    <mc:AlternateContent xmlns:mc="http://schemas.openxmlformats.org/markup-compatibility/2006">
      <mc:Choice Requires="x14">
        <oleObject progId="Equation.AxMath" shapeId="1113" r:id="rId8">
          <objectPr defaultSize="0" autoPict="0" r:id="rId9">
            <anchor moveWithCells="1" sizeWithCells="1">
              <from>
                <xdr:col>16</xdr:col>
                <xdr:colOff>106680</xdr:colOff>
                <xdr:row>8</xdr:row>
                <xdr:rowOff>68580</xdr:rowOff>
              </from>
              <to>
                <xdr:col>16</xdr:col>
                <xdr:colOff>922020</xdr:colOff>
                <xdr:row>8</xdr:row>
                <xdr:rowOff>434340</xdr:rowOff>
              </to>
            </anchor>
          </objectPr>
        </oleObject>
      </mc:Choice>
      <mc:Fallback>
        <oleObject progId="Equation.AxMath" shapeId="1113" r:id="rId8"/>
      </mc:Fallback>
    </mc:AlternateContent>
    <mc:AlternateContent xmlns:mc="http://schemas.openxmlformats.org/markup-compatibility/2006">
      <mc:Choice Requires="x14">
        <oleObject progId="Equation.AxMath" shapeId="1114" r:id="rId10">
          <objectPr defaultSize="0" autoPict="0" r:id="rId11">
            <anchor moveWithCells="1" sizeWithCells="1">
              <from>
                <xdr:col>18</xdr:col>
                <xdr:colOff>182880</xdr:colOff>
                <xdr:row>8</xdr:row>
                <xdr:rowOff>190500</xdr:rowOff>
              </from>
              <to>
                <xdr:col>18</xdr:col>
                <xdr:colOff>876300</xdr:colOff>
                <xdr:row>8</xdr:row>
                <xdr:rowOff>480060</xdr:rowOff>
              </to>
            </anchor>
          </objectPr>
        </oleObject>
      </mc:Choice>
      <mc:Fallback>
        <oleObject progId="Equation.AxMath" shapeId="1114" r:id="rId10"/>
      </mc:Fallback>
    </mc:AlternateContent>
    <mc:AlternateContent xmlns:mc="http://schemas.openxmlformats.org/markup-compatibility/2006">
      <mc:Choice Requires="x14">
        <oleObject progId="Equation.AxMath" shapeId="1115" r:id="rId12">
          <objectPr defaultSize="0" autoPict="0" r:id="rId13">
            <anchor moveWithCells="1" sizeWithCells="1">
              <from>
                <xdr:col>19</xdr:col>
                <xdr:colOff>571500</xdr:colOff>
                <xdr:row>8</xdr:row>
                <xdr:rowOff>205740</xdr:rowOff>
              </from>
              <to>
                <xdr:col>19</xdr:col>
                <xdr:colOff>975360</xdr:colOff>
                <xdr:row>8</xdr:row>
                <xdr:rowOff>419100</xdr:rowOff>
              </to>
            </anchor>
          </objectPr>
        </oleObject>
      </mc:Choice>
      <mc:Fallback>
        <oleObject progId="Equation.AxMath" shapeId="1115" r:id="rId12"/>
      </mc:Fallback>
    </mc:AlternateContent>
    <mc:AlternateContent xmlns:mc="http://schemas.openxmlformats.org/markup-compatibility/2006">
      <mc:Choice Requires="x14">
        <oleObject progId="Equation.AxMath" shapeId="1116" r:id="rId14">
          <objectPr defaultSize="0" autoPict="0" r:id="rId15">
            <anchor moveWithCells="1" sizeWithCells="1">
              <from>
                <xdr:col>13</xdr:col>
                <xdr:colOff>83820</xdr:colOff>
                <xdr:row>8</xdr:row>
                <xdr:rowOff>167640</xdr:rowOff>
              </from>
              <to>
                <xdr:col>13</xdr:col>
                <xdr:colOff>548640</xdr:colOff>
                <xdr:row>8</xdr:row>
                <xdr:rowOff>373380</xdr:rowOff>
              </to>
            </anchor>
          </objectPr>
        </oleObject>
      </mc:Choice>
      <mc:Fallback>
        <oleObject progId="Equation.AxMath" shapeId="1116" r:id="rId14"/>
      </mc:Fallback>
    </mc:AlternateContent>
    <mc:AlternateContent xmlns:mc="http://schemas.openxmlformats.org/markup-compatibility/2006">
      <mc:Choice Requires="x14">
        <oleObject progId="Equation.AxMath" shapeId="1117" r:id="rId16">
          <objectPr defaultSize="0" autoPict="0" r:id="rId17">
            <anchor moveWithCells="1" sizeWithCells="1">
              <from>
                <xdr:col>12</xdr:col>
                <xdr:colOff>99060</xdr:colOff>
                <xdr:row>8</xdr:row>
                <xdr:rowOff>182880</xdr:rowOff>
              </from>
              <to>
                <xdr:col>12</xdr:col>
                <xdr:colOff>510540</xdr:colOff>
                <xdr:row>8</xdr:row>
                <xdr:rowOff>388620</xdr:rowOff>
              </to>
            </anchor>
          </objectPr>
        </oleObject>
      </mc:Choice>
      <mc:Fallback>
        <oleObject progId="Equation.AxMath" shapeId="1117" r:id="rId16"/>
      </mc:Fallback>
    </mc:AlternateContent>
    <mc:AlternateContent xmlns:mc="http://schemas.openxmlformats.org/markup-compatibility/2006">
      <mc:Choice Requires="x14">
        <oleObject progId="Equation.AxMath" shapeId="1118" r:id="rId18">
          <objectPr defaultSize="0" autoPict="0" r:id="rId19">
            <anchor moveWithCells="1" sizeWithCells="1">
              <from>
                <xdr:col>17</xdr:col>
                <xdr:colOff>137160</xdr:colOff>
                <xdr:row>8</xdr:row>
                <xdr:rowOff>167640</xdr:rowOff>
              </from>
              <to>
                <xdr:col>17</xdr:col>
                <xdr:colOff>1165860</xdr:colOff>
                <xdr:row>8</xdr:row>
                <xdr:rowOff>396240</xdr:rowOff>
              </to>
            </anchor>
          </objectPr>
        </oleObject>
      </mc:Choice>
      <mc:Fallback>
        <oleObject progId="Equation.AxMath" shapeId="1118" r:id="rId18"/>
      </mc:Fallback>
    </mc:AlternateContent>
    <mc:AlternateContent xmlns:mc="http://schemas.openxmlformats.org/markup-compatibility/2006">
      <mc:Choice Requires="x14">
        <oleObject progId="Equation.AxMath" shapeId="1119" r:id="rId20">
          <objectPr defaultSize="0" autoPict="0" r:id="rId5">
            <anchor moveWithCells="1" sizeWithCells="1">
              <from>
                <xdr:col>14</xdr:col>
                <xdr:colOff>68580</xdr:colOff>
                <xdr:row>47</xdr:row>
                <xdr:rowOff>182880</xdr:rowOff>
              </from>
              <to>
                <xdr:col>14</xdr:col>
                <xdr:colOff>533400</xdr:colOff>
                <xdr:row>47</xdr:row>
                <xdr:rowOff>388620</xdr:rowOff>
              </to>
            </anchor>
          </objectPr>
        </oleObject>
      </mc:Choice>
      <mc:Fallback>
        <oleObject progId="Equation.AxMath" shapeId="1119" r:id="rId20"/>
      </mc:Fallback>
    </mc:AlternateContent>
    <mc:AlternateContent xmlns:mc="http://schemas.openxmlformats.org/markup-compatibility/2006">
      <mc:Choice Requires="x14">
        <oleObject progId="Equation.AxMath" shapeId="1120" r:id="rId21">
          <objectPr defaultSize="0" autoPict="0" r:id="rId7">
            <anchor moveWithCells="1" sizeWithCells="1">
              <from>
                <xdr:col>15</xdr:col>
                <xdr:colOff>99060</xdr:colOff>
                <xdr:row>47</xdr:row>
                <xdr:rowOff>236220</xdr:rowOff>
              </from>
              <to>
                <xdr:col>15</xdr:col>
                <xdr:colOff>525780</xdr:colOff>
                <xdr:row>47</xdr:row>
                <xdr:rowOff>434340</xdr:rowOff>
              </to>
            </anchor>
          </objectPr>
        </oleObject>
      </mc:Choice>
      <mc:Fallback>
        <oleObject progId="Equation.AxMath" shapeId="1120" r:id="rId21"/>
      </mc:Fallback>
    </mc:AlternateContent>
    <mc:AlternateContent xmlns:mc="http://schemas.openxmlformats.org/markup-compatibility/2006">
      <mc:Choice Requires="x14">
        <oleObject progId="Equation.AxMath" shapeId="1121" r:id="rId22">
          <objectPr defaultSize="0" autoPict="0" r:id="rId9">
            <anchor moveWithCells="1" sizeWithCells="1">
              <from>
                <xdr:col>16</xdr:col>
                <xdr:colOff>106680</xdr:colOff>
                <xdr:row>47</xdr:row>
                <xdr:rowOff>68580</xdr:rowOff>
              </from>
              <to>
                <xdr:col>16</xdr:col>
                <xdr:colOff>922020</xdr:colOff>
                <xdr:row>47</xdr:row>
                <xdr:rowOff>434340</xdr:rowOff>
              </to>
            </anchor>
          </objectPr>
        </oleObject>
      </mc:Choice>
      <mc:Fallback>
        <oleObject progId="Equation.AxMath" shapeId="1121" r:id="rId22"/>
      </mc:Fallback>
    </mc:AlternateContent>
    <mc:AlternateContent xmlns:mc="http://schemas.openxmlformats.org/markup-compatibility/2006">
      <mc:Choice Requires="x14">
        <oleObject progId="Equation.AxMath" shapeId="1122" r:id="rId23">
          <objectPr defaultSize="0" autoPict="0" r:id="rId11">
            <anchor moveWithCells="1" sizeWithCells="1">
              <from>
                <xdr:col>18</xdr:col>
                <xdr:colOff>182880</xdr:colOff>
                <xdr:row>47</xdr:row>
                <xdr:rowOff>190500</xdr:rowOff>
              </from>
              <to>
                <xdr:col>18</xdr:col>
                <xdr:colOff>876300</xdr:colOff>
                <xdr:row>47</xdr:row>
                <xdr:rowOff>480060</xdr:rowOff>
              </to>
            </anchor>
          </objectPr>
        </oleObject>
      </mc:Choice>
      <mc:Fallback>
        <oleObject progId="Equation.AxMath" shapeId="1122" r:id="rId23"/>
      </mc:Fallback>
    </mc:AlternateContent>
    <mc:AlternateContent xmlns:mc="http://schemas.openxmlformats.org/markup-compatibility/2006">
      <mc:Choice Requires="x14">
        <oleObject progId="Equation.AxMath" shapeId="1123" r:id="rId24">
          <objectPr defaultSize="0" autoPict="0" r:id="rId25">
            <anchor moveWithCells="1" sizeWithCells="1">
              <from>
                <xdr:col>19</xdr:col>
                <xdr:colOff>571500</xdr:colOff>
                <xdr:row>47</xdr:row>
                <xdr:rowOff>205740</xdr:rowOff>
              </from>
              <to>
                <xdr:col>19</xdr:col>
                <xdr:colOff>975360</xdr:colOff>
                <xdr:row>47</xdr:row>
                <xdr:rowOff>419100</xdr:rowOff>
              </to>
            </anchor>
          </objectPr>
        </oleObject>
      </mc:Choice>
      <mc:Fallback>
        <oleObject progId="Equation.AxMath" shapeId="1123" r:id="rId24"/>
      </mc:Fallback>
    </mc:AlternateContent>
    <mc:AlternateContent xmlns:mc="http://schemas.openxmlformats.org/markup-compatibility/2006">
      <mc:Choice Requires="x14">
        <oleObject progId="Equation.AxMath" shapeId="1124" r:id="rId26">
          <objectPr defaultSize="0" autoPict="0" r:id="rId15">
            <anchor moveWithCells="1" sizeWithCells="1">
              <from>
                <xdr:col>13</xdr:col>
                <xdr:colOff>83820</xdr:colOff>
                <xdr:row>47</xdr:row>
                <xdr:rowOff>167640</xdr:rowOff>
              </from>
              <to>
                <xdr:col>13</xdr:col>
                <xdr:colOff>548640</xdr:colOff>
                <xdr:row>47</xdr:row>
                <xdr:rowOff>373380</xdr:rowOff>
              </to>
            </anchor>
          </objectPr>
        </oleObject>
      </mc:Choice>
      <mc:Fallback>
        <oleObject progId="Equation.AxMath" shapeId="1124" r:id="rId26"/>
      </mc:Fallback>
    </mc:AlternateContent>
    <mc:AlternateContent xmlns:mc="http://schemas.openxmlformats.org/markup-compatibility/2006">
      <mc:Choice Requires="x14">
        <oleObject progId="Equation.AxMath" shapeId="1125" r:id="rId27">
          <objectPr defaultSize="0" autoPict="0" r:id="rId17">
            <anchor moveWithCells="1" sizeWithCells="1">
              <from>
                <xdr:col>12</xdr:col>
                <xdr:colOff>99060</xdr:colOff>
                <xdr:row>47</xdr:row>
                <xdr:rowOff>182880</xdr:rowOff>
              </from>
              <to>
                <xdr:col>12</xdr:col>
                <xdr:colOff>510540</xdr:colOff>
                <xdr:row>47</xdr:row>
                <xdr:rowOff>388620</xdr:rowOff>
              </to>
            </anchor>
          </objectPr>
        </oleObject>
      </mc:Choice>
      <mc:Fallback>
        <oleObject progId="Equation.AxMath" shapeId="1125" r:id="rId27"/>
      </mc:Fallback>
    </mc:AlternateContent>
    <mc:AlternateContent xmlns:mc="http://schemas.openxmlformats.org/markup-compatibility/2006">
      <mc:Choice Requires="x14">
        <oleObject progId="Equation.AxMath" shapeId="1126" r:id="rId28">
          <objectPr defaultSize="0" autoPict="0" r:id="rId19">
            <anchor moveWithCells="1" sizeWithCells="1">
              <from>
                <xdr:col>17</xdr:col>
                <xdr:colOff>137160</xdr:colOff>
                <xdr:row>47</xdr:row>
                <xdr:rowOff>167640</xdr:rowOff>
              </from>
              <to>
                <xdr:col>17</xdr:col>
                <xdr:colOff>1165860</xdr:colOff>
                <xdr:row>47</xdr:row>
                <xdr:rowOff>396240</xdr:rowOff>
              </to>
            </anchor>
          </objectPr>
        </oleObject>
      </mc:Choice>
      <mc:Fallback>
        <oleObject progId="Equation.AxMath" shapeId="1126" r:id="rId28"/>
      </mc:Fallback>
    </mc:AlternateContent>
    <mc:AlternateContent xmlns:mc="http://schemas.openxmlformats.org/markup-compatibility/2006">
      <mc:Choice Requires="x14">
        <oleObject progId="Equation.AxMath" shapeId="1127" r:id="rId29">
          <objectPr defaultSize="0" autoPict="0" r:id="rId5">
            <anchor moveWithCells="1" sizeWithCells="1">
              <from>
                <xdr:col>14</xdr:col>
                <xdr:colOff>68580</xdr:colOff>
                <xdr:row>76</xdr:row>
                <xdr:rowOff>182880</xdr:rowOff>
              </from>
              <to>
                <xdr:col>14</xdr:col>
                <xdr:colOff>533400</xdr:colOff>
                <xdr:row>76</xdr:row>
                <xdr:rowOff>388620</xdr:rowOff>
              </to>
            </anchor>
          </objectPr>
        </oleObject>
      </mc:Choice>
      <mc:Fallback>
        <oleObject progId="Equation.AxMath" shapeId="1127" r:id="rId29"/>
      </mc:Fallback>
    </mc:AlternateContent>
    <mc:AlternateContent xmlns:mc="http://schemas.openxmlformats.org/markup-compatibility/2006">
      <mc:Choice Requires="x14">
        <oleObject progId="Equation.AxMath" shapeId="1128" r:id="rId30">
          <objectPr defaultSize="0" autoPict="0" r:id="rId7">
            <anchor moveWithCells="1" sizeWithCells="1">
              <from>
                <xdr:col>15</xdr:col>
                <xdr:colOff>99060</xdr:colOff>
                <xdr:row>76</xdr:row>
                <xdr:rowOff>236220</xdr:rowOff>
              </from>
              <to>
                <xdr:col>15</xdr:col>
                <xdr:colOff>525780</xdr:colOff>
                <xdr:row>76</xdr:row>
                <xdr:rowOff>434340</xdr:rowOff>
              </to>
            </anchor>
          </objectPr>
        </oleObject>
      </mc:Choice>
      <mc:Fallback>
        <oleObject progId="Equation.AxMath" shapeId="1128" r:id="rId30"/>
      </mc:Fallback>
    </mc:AlternateContent>
    <mc:AlternateContent xmlns:mc="http://schemas.openxmlformats.org/markup-compatibility/2006">
      <mc:Choice Requires="x14">
        <oleObject progId="Equation.AxMath" shapeId="1129" r:id="rId31">
          <objectPr defaultSize="0" autoPict="0" r:id="rId9">
            <anchor moveWithCells="1" sizeWithCells="1">
              <from>
                <xdr:col>16</xdr:col>
                <xdr:colOff>106680</xdr:colOff>
                <xdr:row>76</xdr:row>
                <xdr:rowOff>68580</xdr:rowOff>
              </from>
              <to>
                <xdr:col>16</xdr:col>
                <xdr:colOff>922020</xdr:colOff>
                <xdr:row>76</xdr:row>
                <xdr:rowOff>434340</xdr:rowOff>
              </to>
            </anchor>
          </objectPr>
        </oleObject>
      </mc:Choice>
      <mc:Fallback>
        <oleObject progId="Equation.AxMath" shapeId="1129" r:id="rId31"/>
      </mc:Fallback>
    </mc:AlternateContent>
    <mc:AlternateContent xmlns:mc="http://schemas.openxmlformats.org/markup-compatibility/2006">
      <mc:Choice Requires="x14">
        <oleObject progId="Equation.AxMath" shapeId="1130" r:id="rId32">
          <objectPr defaultSize="0" autoPict="0" r:id="rId11">
            <anchor moveWithCells="1" sizeWithCells="1">
              <from>
                <xdr:col>18</xdr:col>
                <xdr:colOff>182880</xdr:colOff>
                <xdr:row>76</xdr:row>
                <xdr:rowOff>190500</xdr:rowOff>
              </from>
              <to>
                <xdr:col>18</xdr:col>
                <xdr:colOff>876300</xdr:colOff>
                <xdr:row>76</xdr:row>
                <xdr:rowOff>480060</xdr:rowOff>
              </to>
            </anchor>
          </objectPr>
        </oleObject>
      </mc:Choice>
      <mc:Fallback>
        <oleObject progId="Equation.AxMath" shapeId="1130" r:id="rId32"/>
      </mc:Fallback>
    </mc:AlternateContent>
    <mc:AlternateContent xmlns:mc="http://schemas.openxmlformats.org/markup-compatibility/2006">
      <mc:Choice Requires="x14">
        <oleObject progId="Equation.AxMath" shapeId="1131" r:id="rId33">
          <objectPr defaultSize="0" autoPict="0" r:id="rId25">
            <anchor moveWithCells="1" sizeWithCells="1">
              <from>
                <xdr:col>19</xdr:col>
                <xdr:colOff>571500</xdr:colOff>
                <xdr:row>76</xdr:row>
                <xdr:rowOff>205740</xdr:rowOff>
              </from>
              <to>
                <xdr:col>19</xdr:col>
                <xdr:colOff>975360</xdr:colOff>
                <xdr:row>76</xdr:row>
                <xdr:rowOff>419100</xdr:rowOff>
              </to>
            </anchor>
          </objectPr>
        </oleObject>
      </mc:Choice>
      <mc:Fallback>
        <oleObject progId="Equation.AxMath" shapeId="1131" r:id="rId33"/>
      </mc:Fallback>
    </mc:AlternateContent>
    <mc:AlternateContent xmlns:mc="http://schemas.openxmlformats.org/markup-compatibility/2006">
      <mc:Choice Requires="x14">
        <oleObject progId="Equation.AxMath" shapeId="1132" r:id="rId34">
          <objectPr defaultSize="0" autoPict="0" r:id="rId15">
            <anchor moveWithCells="1" sizeWithCells="1">
              <from>
                <xdr:col>13</xdr:col>
                <xdr:colOff>83820</xdr:colOff>
                <xdr:row>76</xdr:row>
                <xdr:rowOff>167640</xdr:rowOff>
              </from>
              <to>
                <xdr:col>13</xdr:col>
                <xdr:colOff>548640</xdr:colOff>
                <xdr:row>76</xdr:row>
                <xdr:rowOff>373380</xdr:rowOff>
              </to>
            </anchor>
          </objectPr>
        </oleObject>
      </mc:Choice>
      <mc:Fallback>
        <oleObject progId="Equation.AxMath" shapeId="1132" r:id="rId34"/>
      </mc:Fallback>
    </mc:AlternateContent>
    <mc:AlternateContent xmlns:mc="http://schemas.openxmlformats.org/markup-compatibility/2006">
      <mc:Choice Requires="x14">
        <oleObject progId="Equation.AxMath" shapeId="1133" r:id="rId35">
          <objectPr defaultSize="0" autoPict="0" r:id="rId17">
            <anchor moveWithCells="1" sizeWithCells="1">
              <from>
                <xdr:col>12</xdr:col>
                <xdr:colOff>99060</xdr:colOff>
                <xdr:row>76</xdr:row>
                <xdr:rowOff>182880</xdr:rowOff>
              </from>
              <to>
                <xdr:col>12</xdr:col>
                <xdr:colOff>510540</xdr:colOff>
                <xdr:row>76</xdr:row>
                <xdr:rowOff>388620</xdr:rowOff>
              </to>
            </anchor>
          </objectPr>
        </oleObject>
      </mc:Choice>
      <mc:Fallback>
        <oleObject progId="Equation.AxMath" shapeId="1133" r:id="rId35"/>
      </mc:Fallback>
    </mc:AlternateContent>
    <mc:AlternateContent xmlns:mc="http://schemas.openxmlformats.org/markup-compatibility/2006">
      <mc:Choice Requires="x14">
        <oleObject progId="Equation.AxMath" shapeId="1134" r:id="rId36">
          <objectPr defaultSize="0" autoPict="0" r:id="rId19">
            <anchor moveWithCells="1" sizeWithCells="1">
              <from>
                <xdr:col>17</xdr:col>
                <xdr:colOff>137160</xdr:colOff>
                <xdr:row>76</xdr:row>
                <xdr:rowOff>167640</xdr:rowOff>
              </from>
              <to>
                <xdr:col>17</xdr:col>
                <xdr:colOff>1165860</xdr:colOff>
                <xdr:row>76</xdr:row>
                <xdr:rowOff>396240</xdr:rowOff>
              </to>
            </anchor>
          </objectPr>
        </oleObject>
      </mc:Choice>
      <mc:Fallback>
        <oleObject progId="Equation.AxMath" shapeId="1134" r:id="rId36"/>
      </mc:Fallback>
    </mc:AlternateContent>
    <mc:AlternateContent xmlns:mc="http://schemas.openxmlformats.org/markup-compatibility/2006">
      <mc:Choice Requires="x14">
        <oleObject progId="Equation.AxMath" shapeId="1135" r:id="rId37">
          <objectPr defaultSize="0" autoPict="0" r:id="rId5">
            <anchor moveWithCells="1" sizeWithCells="1">
              <from>
                <xdr:col>14</xdr:col>
                <xdr:colOff>68580</xdr:colOff>
                <xdr:row>92</xdr:row>
                <xdr:rowOff>182880</xdr:rowOff>
              </from>
              <to>
                <xdr:col>14</xdr:col>
                <xdr:colOff>533400</xdr:colOff>
                <xdr:row>92</xdr:row>
                <xdr:rowOff>388620</xdr:rowOff>
              </to>
            </anchor>
          </objectPr>
        </oleObject>
      </mc:Choice>
      <mc:Fallback>
        <oleObject progId="Equation.AxMath" shapeId="1135" r:id="rId37"/>
      </mc:Fallback>
    </mc:AlternateContent>
    <mc:AlternateContent xmlns:mc="http://schemas.openxmlformats.org/markup-compatibility/2006">
      <mc:Choice Requires="x14">
        <oleObject progId="Equation.AxMath" shapeId="1136" r:id="rId38">
          <objectPr defaultSize="0" autoPict="0" r:id="rId7">
            <anchor moveWithCells="1" sizeWithCells="1">
              <from>
                <xdr:col>15</xdr:col>
                <xdr:colOff>99060</xdr:colOff>
                <xdr:row>92</xdr:row>
                <xdr:rowOff>236220</xdr:rowOff>
              </from>
              <to>
                <xdr:col>15</xdr:col>
                <xdr:colOff>525780</xdr:colOff>
                <xdr:row>92</xdr:row>
                <xdr:rowOff>434340</xdr:rowOff>
              </to>
            </anchor>
          </objectPr>
        </oleObject>
      </mc:Choice>
      <mc:Fallback>
        <oleObject progId="Equation.AxMath" shapeId="1136" r:id="rId38"/>
      </mc:Fallback>
    </mc:AlternateContent>
    <mc:AlternateContent xmlns:mc="http://schemas.openxmlformats.org/markup-compatibility/2006">
      <mc:Choice Requires="x14">
        <oleObject progId="Equation.AxMath" shapeId="1137" r:id="rId39">
          <objectPr defaultSize="0" autoPict="0" r:id="rId9">
            <anchor moveWithCells="1" sizeWithCells="1">
              <from>
                <xdr:col>16</xdr:col>
                <xdr:colOff>106680</xdr:colOff>
                <xdr:row>92</xdr:row>
                <xdr:rowOff>68580</xdr:rowOff>
              </from>
              <to>
                <xdr:col>16</xdr:col>
                <xdr:colOff>922020</xdr:colOff>
                <xdr:row>92</xdr:row>
                <xdr:rowOff>434340</xdr:rowOff>
              </to>
            </anchor>
          </objectPr>
        </oleObject>
      </mc:Choice>
      <mc:Fallback>
        <oleObject progId="Equation.AxMath" shapeId="1137" r:id="rId39"/>
      </mc:Fallback>
    </mc:AlternateContent>
    <mc:AlternateContent xmlns:mc="http://schemas.openxmlformats.org/markup-compatibility/2006">
      <mc:Choice Requires="x14">
        <oleObject progId="Equation.AxMath" shapeId="1138" r:id="rId40">
          <objectPr defaultSize="0" autoPict="0" r:id="rId11">
            <anchor moveWithCells="1" sizeWithCells="1">
              <from>
                <xdr:col>18</xdr:col>
                <xdr:colOff>182880</xdr:colOff>
                <xdr:row>92</xdr:row>
                <xdr:rowOff>190500</xdr:rowOff>
              </from>
              <to>
                <xdr:col>18</xdr:col>
                <xdr:colOff>876300</xdr:colOff>
                <xdr:row>92</xdr:row>
                <xdr:rowOff>480060</xdr:rowOff>
              </to>
            </anchor>
          </objectPr>
        </oleObject>
      </mc:Choice>
      <mc:Fallback>
        <oleObject progId="Equation.AxMath" shapeId="1138" r:id="rId40"/>
      </mc:Fallback>
    </mc:AlternateContent>
    <mc:AlternateContent xmlns:mc="http://schemas.openxmlformats.org/markup-compatibility/2006">
      <mc:Choice Requires="x14">
        <oleObject progId="Equation.AxMath" shapeId="1139" r:id="rId41">
          <objectPr defaultSize="0" autoPict="0" r:id="rId25">
            <anchor moveWithCells="1" sizeWithCells="1">
              <from>
                <xdr:col>19</xdr:col>
                <xdr:colOff>571500</xdr:colOff>
                <xdr:row>92</xdr:row>
                <xdr:rowOff>205740</xdr:rowOff>
              </from>
              <to>
                <xdr:col>19</xdr:col>
                <xdr:colOff>975360</xdr:colOff>
                <xdr:row>92</xdr:row>
                <xdr:rowOff>419100</xdr:rowOff>
              </to>
            </anchor>
          </objectPr>
        </oleObject>
      </mc:Choice>
      <mc:Fallback>
        <oleObject progId="Equation.AxMath" shapeId="1139" r:id="rId41"/>
      </mc:Fallback>
    </mc:AlternateContent>
    <mc:AlternateContent xmlns:mc="http://schemas.openxmlformats.org/markup-compatibility/2006">
      <mc:Choice Requires="x14">
        <oleObject progId="Equation.AxMath" shapeId="1140" r:id="rId42">
          <objectPr defaultSize="0" autoPict="0" r:id="rId15">
            <anchor moveWithCells="1" sizeWithCells="1">
              <from>
                <xdr:col>13</xdr:col>
                <xdr:colOff>83820</xdr:colOff>
                <xdr:row>92</xdr:row>
                <xdr:rowOff>167640</xdr:rowOff>
              </from>
              <to>
                <xdr:col>13</xdr:col>
                <xdr:colOff>548640</xdr:colOff>
                <xdr:row>92</xdr:row>
                <xdr:rowOff>373380</xdr:rowOff>
              </to>
            </anchor>
          </objectPr>
        </oleObject>
      </mc:Choice>
      <mc:Fallback>
        <oleObject progId="Equation.AxMath" shapeId="1140" r:id="rId42"/>
      </mc:Fallback>
    </mc:AlternateContent>
    <mc:AlternateContent xmlns:mc="http://schemas.openxmlformats.org/markup-compatibility/2006">
      <mc:Choice Requires="x14">
        <oleObject progId="Equation.AxMath" shapeId="1141" r:id="rId43">
          <objectPr defaultSize="0" autoPict="0" r:id="rId17">
            <anchor moveWithCells="1" sizeWithCells="1">
              <from>
                <xdr:col>12</xdr:col>
                <xdr:colOff>99060</xdr:colOff>
                <xdr:row>92</xdr:row>
                <xdr:rowOff>182880</xdr:rowOff>
              </from>
              <to>
                <xdr:col>12</xdr:col>
                <xdr:colOff>510540</xdr:colOff>
                <xdr:row>92</xdr:row>
                <xdr:rowOff>388620</xdr:rowOff>
              </to>
            </anchor>
          </objectPr>
        </oleObject>
      </mc:Choice>
      <mc:Fallback>
        <oleObject progId="Equation.AxMath" shapeId="1141" r:id="rId43"/>
      </mc:Fallback>
    </mc:AlternateContent>
    <mc:AlternateContent xmlns:mc="http://schemas.openxmlformats.org/markup-compatibility/2006">
      <mc:Choice Requires="x14">
        <oleObject progId="Equation.AxMath" shapeId="1142" r:id="rId44">
          <objectPr defaultSize="0" autoPict="0" r:id="rId19">
            <anchor moveWithCells="1" sizeWithCells="1">
              <from>
                <xdr:col>17</xdr:col>
                <xdr:colOff>137160</xdr:colOff>
                <xdr:row>92</xdr:row>
                <xdr:rowOff>167640</xdr:rowOff>
              </from>
              <to>
                <xdr:col>17</xdr:col>
                <xdr:colOff>1165860</xdr:colOff>
                <xdr:row>92</xdr:row>
                <xdr:rowOff>396240</xdr:rowOff>
              </to>
            </anchor>
          </objectPr>
        </oleObject>
      </mc:Choice>
      <mc:Fallback>
        <oleObject progId="Equation.AxMath" shapeId="1142" r:id="rId44"/>
      </mc:Fallback>
    </mc:AlternateContent>
    <mc:AlternateContent xmlns:mc="http://schemas.openxmlformats.org/markup-compatibility/2006">
      <mc:Choice Requires="x14">
        <oleObject progId="Equation.AxMath" shapeId="1143" r:id="rId45">
          <objectPr defaultSize="0" autoPict="0" r:id="rId5">
            <anchor moveWithCells="1" sizeWithCells="1">
              <from>
                <xdr:col>14</xdr:col>
                <xdr:colOff>68580</xdr:colOff>
                <xdr:row>121</xdr:row>
                <xdr:rowOff>182880</xdr:rowOff>
              </from>
              <to>
                <xdr:col>14</xdr:col>
                <xdr:colOff>533400</xdr:colOff>
                <xdr:row>121</xdr:row>
                <xdr:rowOff>388620</xdr:rowOff>
              </to>
            </anchor>
          </objectPr>
        </oleObject>
      </mc:Choice>
      <mc:Fallback>
        <oleObject progId="Equation.AxMath" shapeId="1143" r:id="rId45"/>
      </mc:Fallback>
    </mc:AlternateContent>
    <mc:AlternateContent xmlns:mc="http://schemas.openxmlformats.org/markup-compatibility/2006">
      <mc:Choice Requires="x14">
        <oleObject progId="Equation.AxMath" shapeId="1144" r:id="rId46">
          <objectPr defaultSize="0" autoPict="0" r:id="rId7">
            <anchor moveWithCells="1" sizeWithCells="1">
              <from>
                <xdr:col>15</xdr:col>
                <xdr:colOff>99060</xdr:colOff>
                <xdr:row>121</xdr:row>
                <xdr:rowOff>236220</xdr:rowOff>
              </from>
              <to>
                <xdr:col>15</xdr:col>
                <xdr:colOff>525780</xdr:colOff>
                <xdr:row>121</xdr:row>
                <xdr:rowOff>434340</xdr:rowOff>
              </to>
            </anchor>
          </objectPr>
        </oleObject>
      </mc:Choice>
      <mc:Fallback>
        <oleObject progId="Equation.AxMath" shapeId="1144" r:id="rId46"/>
      </mc:Fallback>
    </mc:AlternateContent>
    <mc:AlternateContent xmlns:mc="http://schemas.openxmlformats.org/markup-compatibility/2006">
      <mc:Choice Requires="x14">
        <oleObject progId="Equation.AxMath" shapeId="1145" r:id="rId47">
          <objectPr defaultSize="0" autoPict="0" r:id="rId9">
            <anchor moveWithCells="1" sizeWithCells="1">
              <from>
                <xdr:col>16</xdr:col>
                <xdr:colOff>106680</xdr:colOff>
                <xdr:row>121</xdr:row>
                <xdr:rowOff>68580</xdr:rowOff>
              </from>
              <to>
                <xdr:col>16</xdr:col>
                <xdr:colOff>922020</xdr:colOff>
                <xdr:row>121</xdr:row>
                <xdr:rowOff>434340</xdr:rowOff>
              </to>
            </anchor>
          </objectPr>
        </oleObject>
      </mc:Choice>
      <mc:Fallback>
        <oleObject progId="Equation.AxMath" shapeId="1145" r:id="rId47"/>
      </mc:Fallback>
    </mc:AlternateContent>
    <mc:AlternateContent xmlns:mc="http://schemas.openxmlformats.org/markup-compatibility/2006">
      <mc:Choice Requires="x14">
        <oleObject progId="Equation.AxMath" shapeId="1146" r:id="rId48">
          <objectPr defaultSize="0" autoPict="0" r:id="rId11">
            <anchor moveWithCells="1" sizeWithCells="1">
              <from>
                <xdr:col>18</xdr:col>
                <xdr:colOff>182880</xdr:colOff>
                <xdr:row>121</xdr:row>
                <xdr:rowOff>190500</xdr:rowOff>
              </from>
              <to>
                <xdr:col>18</xdr:col>
                <xdr:colOff>876300</xdr:colOff>
                <xdr:row>121</xdr:row>
                <xdr:rowOff>480060</xdr:rowOff>
              </to>
            </anchor>
          </objectPr>
        </oleObject>
      </mc:Choice>
      <mc:Fallback>
        <oleObject progId="Equation.AxMath" shapeId="1146" r:id="rId48"/>
      </mc:Fallback>
    </mc:AlternateContent>
    <mc:AlternateContent xmlns:mc="http://schemas.openxmlformats.org/markup-compatibility/2006">
      <mc:Choice Requires="x14">
        <oleObject progId="Equation.AxMath" shapeId="1147" r:id="rId49">
          <objectPr defaultSize="0" autoPict="0" r:id="rId25">
            <anchor moveWithCells="1" sizeWithCells="1">
              <from>
                <xdr:col>19</xdr:col>
                <xdr:colOff>571500</xdr:colOff>
                <xdr:row>121</xdr:row>
                <xdr:rowOff>205740</xdr:rowOff>
              </from>
              <to>
                <xdr:col>19</xdr:col>
                <xdr:colOff>975360</xdr:colOff>
                <xdr:row>121</xdr:row>
                <xdr:rowOff>419100</xdr:rowOff>
              </to>
            </anchor>
          </objectPr>
        </oleObject>
      </mc:Choice>
      <mc:Fallback>
        <oleObject progId="Equation.AxMath" shapeId="1147" r:id="rId49"/>
      </mc:Fallback>
    </mc:AlternateContent>
    <mc:AlternateContent xmlns:mc="http://schemas.openxmlformats.org/markup-compatibility/2006">
      <mc:Choice Requires="x14">
        <oleObject progId="Equation.AxMath" shapeId="1148" r:id="rId50">
          <objectPr defaultSize="0" autoPict="0" r:id="rId15">
            <anchor moveWithCells="1" sizeWithCells="1">
              <from>
                <xdr:col>13</xdr:col>
                <xdr:colOff>83820</xdr:colOff>
                <xdr:row>121</xdr:row>
                <xdr:rowOff>167640</xdr:rowOff>
              </from>
              <to>
                <xdr:col>13</xdr:col>
                <xdr:colOff>548640</xdr:colOff>
                <xdr:row>121</xdr:row>
                <xdr:rowOff>373380</xdr:rowOff>
              </to>
            </anchor>
          </objectPr>
        </oleObject>
      </mc:Choice>
      <mc:Fallback>
        <oleObject progId="Equation.AxMath" shapeId="1148" r:id="rId50"/>
      </mc:Fallback>
    </mc:AlternateContent>
    <mc:AlternateContent xmlns:mc="http://schemas.openxmlformats.org/markup-compatibility/2006">
      <mc:Choice Requires="x14">
        <oleObject progId="Equation.AxMath" shapeId="1149" r:id="rId51">
          <objectPr defaultSize="0" autoPict="0" r:id="rId17">
            <anchor moveWithCells="1" sizeWithCells="1">
              <from>
                <xdr:col>12</xdr:col>
                <xdr:colOff>99060</xdr:colOff>
                <xdr:row>121</xdr:row>
                <xdr:rowOff>182880</xdr:rowOff>
              </from>
              <to>
                <xdr:col>12</xdr:col>
                <xdr:colOff>510540</xdr:colOff>
                <xdr:row>121</xdr:row>
                <xdr:rowOff>388620</xdr:rowOff>
              </to>
            </anchor>
          </objectPr>
        </oleObject>
      </mc:Choice>
      <mc:Fallback>
        <oleObject progId="Equation.AxMath" shapeId="1149" r:id="rId51"/>
      </mc:Fallback>
    </mc:AlternateContent>
    <mc:AlternateContent xmlns:mc="http://schemas.openxmlformats.org/markup-compatibility/2006">
      <mc:Choice Requires="x14">
        <oleObject progId="Equation.AxMath" shapeId="1150" r:id="rId52">
          <objectPr defaultSize="0" autoPict="0" r:id="rId19">
            <anchor moveWithCells="1" sizeWithCells="1">
              <from>
                <xdr:col>17</xdr:col>
                <xdr:colOff>137160</xdr:colOff>
                <xdr:row>121</xdr:row>
                <xdr:rowOff>167640</xdr:rowOff>
              </from>
              <to>
                <xdr:col>17</xdr:col>
                <xdr:colOff>1165860</xdr:colOff>
                <xdr:row>121</xdr:row>
                <xdr:rowOff>396240</xdr:rowOff>
              </to>
            </anchor>
          </objectPr>
        </oleObject>
      </mc:Choice>
      <mc:Fallback>
        <oleObject progId="Equation.AxMath" shapeId="1150" r:id="rId52"/>
      </mc:Fallback>
    </mc:AlternateContent>
    <mc:AlternateContent xmlns:mc="http://schemas.openxmlformats.org/markup-compatibility/2006">
      <mc:Choice Requires="x14">
        <oleObject progId="Equation.AxMath" shapeId="1151" r:id="rId53">
          <objectPr defaultSize="0" autoPict="0" r:id="rId5">
            <anchor moveWithCells="1" sizeWithCells="1">
              <from>
                <xdr:col>14</xdr:col>
                <xdr:colOff>68580</xdr:colOff>
                <xdr:row>106</xdr:row>
                <xdr:rowOff>182880</xdr:rowOff>
              </from>
              <to>
                <xdr:col>14</xdr:col>
                <xdr:colOff>533400</xdr:colOff>
                <xdr:row>106</xdr:row>
                <xdr:rowOff>388620</xdr:rowOff>
              </to>
            </anchor>
          </objectPr>
        </oleObject>
      </mc:Choice>
      <mc:Fallback>
        <oleObject progId="Equation.AxMath" shapeId="1151" r:id="rId53"/>
      </mc:Fallback>
    </mc:AlternateContent>
    <mc:AlternateContent xmlns:mc="http://schemas.openxmlformats.org/markup-compatibility/2006">
      <mc:Choice Requires="x14">
        <oleObject progId="Equation.AxMath" shapeId="1152" r:id="rId54">
          <objectPr defaultSize="0" autoPict="0" r:id="rId7">
            <anchor moveWithCells="1" sizeWithCells="1">
              <from>
                <xdr:col>15</xdr:col>
                <xdr:colOff>99060</xdr:colOff>
                <xdr:row>106</xdr:row>
                <xdr:rowOff>236220</xdr:rowOff>
              </from>
              <to>
                <xdr:col>15</xdr:col>
                <xdr:colOff>525780</xdr:colOff>
                <xdr:row>106</xdr:row>
                <xdr:rowOff>434340</xdr:rowOff>
              </to>
            </anchor>
          </objectPr>
        </oleObject>
      </mc:Choice>
      <mc:Fallback>
        <oleObject progId="Equation.AxMath" shapeId="1152" r:id="rId54"/>
      </mc:Fallback>
    </mc:AlternateContent>
    <mc:AlternateContent xmlns:mc="http://schemas.openxmlformats.org/markup-compatibility/2006">
      <mc:Choice Requires="x14">
        <oleObject progId="Equation.AxMath" shapeId="1153" r:id="rId55">
          <objectPr defaultSize="0" autoPict="0" r:id="rId9">
            <anchor moveWithCells="1" sizeWithCells="1">
              <from>
                <xdr:col>16</xdr:col>
                <xdr:colOff>106680</xdr:colOff>
                <xdr:row>106</xdr:row>
                <xdr:rowOff>68580</xdr:rowOff>
              </from>
              <to>
                <xdr:col>16</xdr:col>
                <xdr:colOff>922020</xdr:colOff>
                <xdr:row>106</xdr:row>
                <xdr:rowOff>434340</xdr:rowOff>
              </to>
            </anchor>
          </objectPr>
        </oleObject>
      </mc:Choice>
      <mc:Fallback>
        <oleObject progId="Equation.AxMath" shapeId="1153" r:id="rId55"/>
      </mc:Fallback>
    </mc:AlternateContent>
    <mc:AlternateContent xmlns:mc="http://schemas.openxmlformats.org/markup-compatibility/2006">
      <mc:Choice Requires="x14">
        <oleObject progId="Equation.AxMath" shapeId="1154" r:id="rId56">
          <objectPr defaultSize="0" autoPict="0" r:id="rId11">
            <anchor moveWithCells="1" sizeWithCells="1">
              <from>
                <xdr:col>18</xdr:col>
                <xdr:colOff>182880</xdr:colOff>
                <xdr:row>106</xdr:row>
                <xdr:rowOff>190500</xdr:rowOff>
              </from>
              <to>
                <xdr:col>18</xdr:col>
                <xdr:colOff>876300</xdr:colOff>
                <xdr:row>106</xdr:row>
                <xdr:rowOff>480060</xdr:rowOff>
              </to>
            </anchor>
          </objectPr>
        </oleObject>
      </mc:Choice>
      <mc:Fallback>
        <oleObject progId="Equation.AxMath" shapeId="1154" r:id="rId56"/>
      </mc:Fallback>
    </mc:AlternateContent>
    <mc:AlternateContent xmlns:mc="http://schemas.openxmlformats.org/markup-compatibility/2006">
      <mc:Choice Requires="x14">
        <oleObject progId="Equation.AxMath" shapeId="1155" r:id="rId57">
          <objectPr defaultSize="0" autoPict="0" r:id="rId25">
            <anchor moveWithCells="1" sizeWithCells="1">
              <from>
                <xdr:col>19</xdr:col>
                <xdr:colOff>571500</xdr:colOff>
                <xdr:row>106</xdr:row>
                <xdr:rowOff>205740</xdr:rowOff>
              </from>
              <to>
                <xdr:col>19</xdr:col>
                <xdr:colOff>975360</xdr:colOff>
                <xdr:row>106</xdr:row>
                <xdr:rowOff>419100</xdr:rowOff>
              </to>
            </anchor>
          </objectPr>
        </oleObject>
      </mc:Choice>
      <mc:Fallback>
        <oleObject progId="Equation.AxMath" shapeId="1155" r:id="rId57"/>
      </mc:Fallback>
    </mc:AlternateContent>
    <mc:AlternateContent xmlns:mc="http://schemas.openxmlformats.org/markup-compatibility/2006">
      <mc:Choice Requires="x14">
        <oleObject progId="Equation.AxMath" shapeId="1156" r:id="rId58">
          <objectPr defaultSize="0" autoPict="0" r:id="rId15">
            <anchor moveWithCells="1" sizeWithCells="1">
              <from>
                <xdr:col>13</xdr:col>
                <xdr:colOff>83820</xdr:colOff>
                <xdr:row>106</xdr:row>
                <xdr:rowOff>167640</xdr:rowOff>
              </from>
              <to>
                <xdr:col>13</xdr:col>
                <xdr:colOff>548640</xdr:colOff>
                <xdr:row>106</xdr:row>
                <xdr:rowOff>373380</xdr:rowOff>
              </to>
            </anchor>
          </objectPr>
        </oleObject>
      </mc:Choice>
      <mc:Fallback>
        <oleObject progId="Equation.AxMath" shapeId="1156" r:id="rId58"/>
      </mc:Fallback>
    </mc:AlternateContent>
    <mc:AlternateContent xmlns:mc="http://schemas.openxmlformats.org/markup-compatibility/2006">
      <mc:Choice Requires="x14">
        <oleObject progId="Equation.AxMath" shapeId="1157" r:id="rId59">
          <objectPr defaultSize="0" autoPict="0" r:id="rId17">
            <anchor moveWithCells="1" sizeWithCells="1">
              <from>
                <xdr:col>12</xdr:col>
                <xdr:colOff>99060</xdr:colOff>
                <xdr:row>106</xdr:row>
                <xdr:rowOff>182880</xdr:rowOff>
              </from>
              <to>
                <xdr:col>12</xdr:col>
                <xdr:colOff>510540</xdr:colOff>
                <xdr:row>106</xdr:row>
                <xdr:rowOff>388620</xdr:rowOff>
              </to>
            </anchor>
          </objectPr>
        </oleObject>
      </mc:Choice>
      <mc:Fallback>
        <oleObject progId="Equation.AxMath" shapeId="1157" r:id="rId59"/>
      </mc:Fallback>
    </mc:AlternateContent>
    <mc:AlternateContent xmlns:mc="http://schemas.openxmlformats.org/markup-compatibility/2006">
      <mc:Choice Requires="x14">
        <oleObject progId="Equation.AxMath" shapeId="1158" r:id="rId60">
          <objectPr defaultSize="0" autoPict="0" r:id="rId19">
            <anchor moveWithCells="1" sizeWithCells="1">
              <from>
                <xdr:col>17</xdr:col>
                <xdr:colOff>137160</xdr:colOff>
                <xdr:row>106</xdr:row>
                <xdr:rowOff>167640</xdr:rowOff>
              </from>
              <to>
                <xdr:col>17</xdr:col>
                <xdr:colOff>1165860</xdr:colOff>
                <xdr:row>106</xdr:row>
                <xdr:rowOff>396240</xdr:rowOff>
              </to>
            </anchor>
          </objectPr>
        </oleObject>
      </mc:Choice>
      <mc:Fallback>
        <oleObject progId="Equation.AxMath" shapeId="1158" r:id="rId6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26D1C-2E2E-4858-A25E-29F88CF78E17}">
  <dimension ref="B2:L40"/>
  <sheetViews>
    <sheetView tabSelected="1" workbookViewId="0">
      <selection activeCell="L11" sqref="L11"/>
    </sheetView>
  </sheetViews>
  <sheetFormatPr defaultRowHeight="13.8" x14ac:dyDescent="0.25"/>
  <cols>
    <col min="4" max="4" width="10.77734375" customWidth="1"/>
    <col min="8" max="8" width="8.88671875" customWidth="1"/>
    <col min="9" max="9" width="14.88671875" customWidth="1"/>
    <col min="10" max="10" width="17.109375" customWidth="1"/>
    <col min="11" max="11" width="15.6640625" customWidth="1"/>
    <col min="12" max="12" width="20.109375" customWidth="1"/>
  </cols>
  <sheetData>
    <row r="2" spans="3:11" ht="14.4" thickBot="1" x14ac:dyDescent="0.3"/>
    <row r="3" spans="3:11" ht="19.95" customHeight="1" thickTop="1" thickBot="1" x14ac:dyDescent="0.3">
      <c r="C3" s="39" t="s">
        <v>17</v>
      </c>
      <c r="D3" s="42"/>
      <c r="E3" s="31">
        <v>0.2</v>
      </c>
      <c r="F3" s="13" t="s">
        <v>15</v>
      </c>
      <c r="G3" s="32"/>
      <c r="H3" s="33" t="s">
        <v>16</v>
      </c>
      <c r="I3" s="32"/>
      <c r="J3" s="46" t="s">
        <v>18</v>
      </c>
      <c r="K3" s="47"/>
    </row>
    <row r="4" spans="3:11" ht="19.95" customHeight="1" thickTop="1" x14ac:dyDescent="0.25">
      <c r="C4" s="40"/>
      <c r="D4" s="35"/>
      <c r="E4" s="28">
        <v>6.55</v>
      </c>
      <c r="F4" s="27"/>
      <c r="G4" s="28">
        <v>1.7600000000000001E-2</v>
      </c>
      <c r="H4" s="27"/>
      <c r="I4" s="28">
        <v>3.6799999999999999E-2</v>
      </c>
      <c r="J4" s="44"/>
      <c r="K4" s="48"/>
    </row>
    <row r="5" spans="3:11" ht="19.95" customHeight="1" x14ac:dyDescent="0.25">
      <c r="C5" s="40"/>
      <c r="D5" s="35"/>
      <c r="E5" s="28">
        <v>1.75</v>
      </c>
      <c r="G5" s="28">
        <v>1.7600000000000001E-2</v>
      </c>
      <c r="I5" s="28">
        <v>3.6799999999999999E-2</v>
      </c>
      <c r="J5" s="44"/>
      <c r="K5" s="48"/>
    </row>
    <row r="6" spans="3:11" ht="19.95" customHeight="1" x14ac:dyDescent="0.25">
      <c r="C6" s="40"/>
      <c r="D6" s="35"/>
      <c r="E6" s="28">
        <v>2.2000000000000002</v>
      </c>
      <c r="G6" s="28">
        <v>-5.1299999999999998E-2</v>
      </c>
      <c r="I6" s="29"/>
      <c r="J6" s="44"/>
      <c r="K6" s="48"/>
    </row>
    <row r="7" spans="3:11" ht="19.95" customHeight="1" thickBot="1" x14ac:dyDescent="0.3">
      <c r="C7" s="41"/>
      <c r="D7" s="43"/>
      <c r="E7" s="12">
        <v>2.2000000000000002</v>
      </c>
      <c r="G7" s="12">
        <v>-5.1299999999999998E-2</v>
      </c>
      <c r="I7" s="30"/>
      <c r="J7" s="45"/>
      <c r="K7" s="49"/>
    </row>
    <row r="8" spans="3:11" ht="19.95" customHeight="1" thickTop="1" thickBot="1" x14ac:dyDescent="0.3">
      <c r="C8" s="15" t="s">
        <v>9</v>
      </c>
      <c r="D8" s="16"/>
      <c r="E8" s="16"/>
      <c r="F8" s="16">
        <v>8</v>
      </c>
      <c r="G8" s="17"/>
      <c r="H8" s="15" t="s">
        <v>10</v>
      </c>
      <c r="I8" s="16"/>
      <c r="J8" s="18">
        <f>FLOOR((F8/2)^2*PI()*1000/180,1)</f>
        <v>279</v>
      </c>
      <c r="K8" s="19"/>
    </row>
    <row r="9" spans="3:11" ht="19.95" customHeight="1" thickTop="1" thickBot="1" x14ac:dyDescent="0.3">
      <c r="C9" s="20" t="s">
        <v>4</v>
      </c>
      <c r="D9" s="21"/>
      <c r="E9" s="21"/>
      <c r="F9" s="21">
        <v>14.3</v>
      </c>
      <c r="G9" s="22"/>
      <c r="H9" s="21" t="s">
        <v>5</v>
      </c>
      <c r="I9" s="21"/>
      <c r="J9" s="21">
        <v>270</v>
      </c>
      <c r="K9" s="22"/>
    </row>
    <row r="10" spans="3:11" ht="40.049999999999997" customHeight="1" thickTop="1" thickBot="1" x14ac:dyDescent="0.3">
      <c r="C10" s="34" t="s">
        <v>0</v>
      </c>
      <c r="D10" s="5"/>
      <c r="E10" s="5"/>
      <c r="F10" s="6"/>
      <c r="G10" s="7" t="s">
        <v>1</v>
      </c>
      <c r="H10" s="6"/>
      <c r="I10" s="6"/>
      <c r="J10" s="7" t="s">
        <v>2</v>
      </c>
      <c r="K10" s="7" t="s">
        <v>3</v>
      </c>
    </row>
    <row r="11" spans="3:11" ht="19.95" customHeight="1" thickTop="1" thickBot="1" x14ac:dyDescent="0.3">
      <c r="C11" s="36"/>
      <c r="D11" s="8">
        <v>100</v>
      </c>
      <c r="E11" s="8">
        <v>20</v>
      </c>
      <c r="F11" s="8">
        <f>D11-E11</f>
        <v>80</v>
      </c>
      <c r="G11" s="8">
        <f>MIN(E6:E7)^2*((I4+E3*I5)*E5+(G4+E3*G5)*E4)</f>
        <v>1.0435814400000001</v>
      </c>
      <c r="H11" s="8">
        <f>(ABS(G11)*10^6/(1*F$9*1000*F11^2))</f>
        <v>1.1402769230769232E-2</v>
      </c>
      <c r="I11" s="8">
        <f>1 - SQRT(1-2*H11)</f>
        <v>1.1468532853677105E-2</v>
      </c>
      <c r="J11" s="8">
        <f>I11*1*F$9*1000*F11/J$9</f>
        <v>48.592598461505958</v>
      </c>
      <c r="K11" s="11" t="str">
        <f>IF(J$8&gt;J11, "构造配筋 #8@180", "#"&amp;F$8&amp;"@"&amp;FLOOR((F$8/2)^2*PI()*1000/J11, 20) &amp;"   "&amp; FLOOR(((F$8/2)^2*PI()*1000/FLOOR((F$8/2)^2*PI()*1000/J11, 20)),1) &amp; "mm")</f>
        <v>构造配筋 #8@180</v>
      </c>
    </row>
    <row r="12" spans="3:11" ht="19.95" customHeight="1" thickTop="1" thickBot="1" x14ac:dyDescent="0.3">
      <c r="C12" s="37"/>
      <c r="D12" s="8">
        <v>100</v>
      </c>
      <c r="E12" s="8">
        <v>20</v>
      </c>
      <c r="F12" s="8">
        <f>D12-E12</f>
        <v>80</v>
      </c>
      <c r="G12" s="8">
        <f>MIN(E6:E7)^2*((I5+E3*I4)*E5+(G5+E3*G4)*E4)</f>
        <v>1.0435814400000001</v>
      </c>
      <c r="H12" s="8">
        <f>(ABS(G12)*10^6/(1*F$9*1000*F12^2))</f>
        <v>1.1402769230769232E-2</v>
      </c>
      <c r="I12" s="8">
        <f>1 - SQRT(1-2*H12)</f>
        <v>1.1468532853677105E-2</v>
      </c>
      <c r="J12" s="8">
        <f>I12*1*F$9*1000*F12/J$9</f>
        <v>48.592598461505958</v>
      </c>
      <c r="K12" s="11" t="str">
        <f>IF(J$8&gt;J12, "构造配筋 #8@180", "#"&amp;F$8&amp;"@"&amp;FLOOR((F$8/2)^2*PI()*1000/J12, 20) &amp;"   "&amp; FLOOR(((F$8/2)^2*PI()*1000/FLOOR((F$8/2)^2*PI()*1000/J12, 20)),1) &amp; "mm")</f>
        <v>构造配筋 #8@180</v>
      </c>
    </row>
    <row r="13" spans="3:11" ht="19.95" customHeight="1" thickTop="1" thickBot="1" x14ac:dyDescent="0.3">
      <c r="C13" s="37"/>
      <c r="D13" s="8">
        <v>100</v>
      </c>
      <c r="E13" s="8">
        <v>20</v>
      </c>
      <c r="F13" s="8">
        <f>D13-E13</f>
        <v>80</v>
      </c>
      <c r="G13" s="8">
        <f>MIN(E6:E7)^2*((G6)*SUM(E4:E5))</f>
        <v>-2.0608236000000004</v>
      </c>
      <c r="H13" s="8">
        <f>(ABS(G13)*10^6/(1*F$9*1000*F13^2))</f>
        <v>2.251774038461539E-2</v>
      </c>
      <c r="I13" s="8">
        <f>1 - SQRT(1-2*H13)</f>
        <v>2.2777139424803861E-2</v>
      </c>
      <c r="J13" s="8">
        <f>I13*1*F$9*1000*F13/J$9</f>
        <v>96.507583340650427</v>
      </c>
      <c r="K13" s="11" t="str">
        <f>IF(J$8&gt;J13, "构造配筋 #8@180", "#"&amp;F$8&amp;"@"&amp;FLOOR((F$8/2)^2*PI()*1000/J13, 20) &amp;"   "&amp; FLOOR(((F$8/2)^2*PI()*1000/FLOOR((F$8/2)^2*PI()*1000/J13, 20)),1) &amp; "mm")</f>
        <v>构造配筋 #8@180</v>
      </c>
    </row>
    <row r="14" spans="3:11" ht="19.95" customHeight="1" thickTop="1" thickBot="1" x14ac:dyDescent="0.3">
      <c r="C14" s="38"/>
      <c r="D14" s="8">
        <v>100</v>
      </c>
      <c r="E14" s="8">
        <v>20</v>
      </c>
      <c r="F14" s="8">
        <f>D14-E14</f>
        <v>80</v>
      </c>
      <c r="G14" s="8">
        <f>MIN(E6:E7)^2*((G7)*SUM(E4:E5))</f>
        <v>-2.0608236000000004</v>
      </c>
      <c r="H14" s="8">
        <f>(ABS(G14)*10^6/(1*F$9*1000*F14^2))</f>
        <v>2.251774038461539E-2</v>
      </c>
      <c r="I14" s="8">
        <f>1 - SQRT(1-2*H14)</f>
        <v>2.2777139424803861E-2</v>
      </c>
      <c r="J14" s="8">
        <f>I14*1*F$9*1000*F14/J$9</f>
        <v>96.507583340650427</v>
      </c>
      <c r="K14" s="11" t="str">
        <f>IF(J$8&gt;J14, "构造配筋 #8@180", "#"&amp;F$8&amp;"@"&amp;FLOOR((F$8/2)^2*PI()*1000/J14, 20) &amp;"   "&amp; FLOOR(((F$8/2)^2*PI()*1000/FLOOR((F$8/2)^2*PI()*1000/J14, 20)),1) &amp; "mm")</f>
        <v>构造配筋 #8@180</v>
      </c>
    </row>
    <row r="15" spans="3:11" ht="18" customHeight="1" thickTop="1" x14ac:dyDescent="0.25"/>
    <row r="16" spans="3:11" ht="18" customHeight="1" x14ac:dyDescent="0.25"/>
    <row r="17" spans="2:12" ht="18" customHeight="1" x14ac:dyDescent="0.25"/>
    <row r="18" spans="2:12" ht="18" customHeight="1" x14ac:dyDescent="0.25"/>
    <row r="19" spans="2:12" ht="18" customHeight="1" x14ac:dyDescent="0.25"/>
    <row r="20" spans="2:12" ht="40.049999999999997" customHeight="1" x14ac:dyDescent="0.25"/>
    <row r="21" spans="2:12" ht="18" customHeight="1" x14ac:dyDescent="0.25"/>
    <row r="22" spans="2:12" ht="18" customHeight="1" x14ac:dyDescent="0.25"/>
    <row r="23" spans="2:12" ht="18" customHeight="1" x14ac:dyDescent="0.25"/>
    <row r="24" spans="2:12" ht="18" customHeight="1" x14ac:dyDescent="0.25"/>
    <row r="25" spans="2:12" x14ac:dyDescent="0.25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</row>
    <row r="26" spans="2:12" x14ac:dyDescent="0.25">
      <c r="B26" s="23"/>
      <c r="C26" s="24"/>
      <c r="D26" s="25"/>
      <c r="E26" s="25"/>
      <c r="F26" s="25"/>
      <c r="G26" s="25"/>
      <c r="H26" s="25"/>
      <c r="I26" s="25"/>
      <c r="J26" s="25"/>
      <c r="K26" s="26"/>
      <c r="L26" s="23"/>
    </row>
    <row r="27" spans="2:12" ht="14.4" thickBot="1" x14ac:dyDescent="0.3">
      <c r="B27" s="23"/>
      <c r="C27" s="24"/>
      <c r="D27" s="25"/>
      <c r="E27" s="25"/>
      <c r="F27" s="25"/>
      <c r="G27" s="25"/>
      <c r="H27" s="25"/>
      <c r="I27" s="25"/>
      <c r="J27" s="25"/>
      <c r="K27" s="26"/>
      <c r="L27" s="23"/>
    </row>
    <row r="28" spans="2:12" ht="19.95" customHeight="1" thickTop="1" thickBot="1" x14ac:dyDescent="0.3">
      <c r="C28" s="39" t="s">
        <v>17</v>
      </c>
      <c r="D28" s="42"/>
      <c r="E28" s="31">
        <v>0.2</v>
      </c>
      <c r="F28" s="13" t="s">
        <v>15</v>
      </c>
      <c r="G28" s="32"/>
      <c r="H28" s="33" t="s">
        <v>16</v>
      </c>
      <c r="I28" s="32"/>
      <c r="J28" s="46" t="s">
        <v>18</v>
      </c>
      <c r="K28" s="47"/>
    </row>
    <row r="29" spans="2:12" ht="19.95" customHeight="1" thickTop="1" x14ac:dyDescent="0.25">
      <c r="C29" s="40"/>
      <c r="D29" s="35"/>
      <c r="E29" s="28">
        <v>6.55</v>
      </c>
      <c r="F29" s="27"/>
      <c r="G29" s="28">
        <v>1.7600000000000001E-2</v>
      </c>
      <c r="H29" s="27"/>
      <c r="I29" s="28">
        <v>3.6799999999999999E-2</v>
      </c>
      <c r="J29" s="44"/>
      <c r="K29" s="48"/>
    </row>
    <row r="30" spans="2:12" ht="19.95" customHeight="1" x14ac:dyDescent="0.25">
      <c r="C30" s="40"/>
      <c r="D30" s="35"/>
      <c r="E30" s="28">
        <v>1.75</v>
      </c>
      <c r="G30" s="28">
        <v>1.7600000000000001E-2</v>
      </c>
      <c r="I30" s="28">
        <v>3.6799999999999999E-2</v>
      </c>
      <c r="J30" s="44"/>
      <c r="K30" s="48"/>
    </row>
    <row r="31" spans="2:12" ht="19.95" customHeight="1" x14ac:dyDescent="0.25">
      <c r="C31" s="40"/>
      <c r="D31" s="35"/>
      <c r="E31" s="28">
        <v>2.2000000000000002</v>
      </c>
      <c r="G31" s="28">
        <v>-5.1299999999999998E-2</v>
      </c>
      <c r="I31" s="29"/>
      <c r="J31" s="44"/>
      <c r="K31" s="48"/>
    </row>
    <row r="32" spans="2:12" ht="19.95" customHeight="1" thickBot="1" x14ac:dyDescent="0.3">
      <c r="C32" s="41"/>
      <c r="D32" s="43"/>
      <c r="E32" s="12">
        <v>2.2000000000000002</v>
      </c>
      <c r="G32" s="12">
        <v>-5.1299999999999998E-2</v>
      </c>
      <c r="I32" s="30"/>
      <c r="J32" s="45"/>
      <c r="K32" s="49"/>
    </row>
    <row r="33" spans="3:11" ht="19.95" customHeight="1" thickTop="1" thickBot="1" x14ac:dyDescent="0.3">
      <c r="C33" s="15" t="s">
        <v>9</v>
      </c>
      <c r="D33" s="16"/>
      <c r="E33" s="16"/>
      <c r="F33" s="16">
        <v>8</v>
      </c>
      <c r="G33" s="17"/>
      <c r="H33" s="15" t="s">
        <v>10</v>
      </c>
      <c r="I33" s="16"/>
      <c r="J33" s="18">
        <f>FLOOR((F33/2)^2*PI()*1000/180,1)</f>
        <v>279</v>
      </c>
      <c r="K33" s="19"/>
    </row>
    <row r="34" spans="3:11" ht="19.95" customHeight="1" thickTop="1" thickBot="1" x14ac:dyDescent="0.3">
      <c r="C34" s="20" t="s">
        <v>4</v>
      </c>
      <c r="D34" s="21"/>
      <c r="E34" s="21"/>
      <c r="F34" s="21">
        <v>14.3</v>
      </c>
      <c r="G34" s="22"/>
      <c r="H34" s="21" t="s">
        <v>5</v>
      </c>
      <c r="I34" s="21"/>
      <c r="J34" s="21">
        <v>270</v>
      </c>
      <c r="K34" s="22"/>
    </row>
    <row r="35" spans="3:11" ht="40.049999999999997" customHeight="1" thickTop="1" thickBot="1" x14ac:dyDescent="0.3">
      <c r="C35" s="34" t="s">
        <v>0</v>
      </c>
      <c r="D35" s="5"/>
      <c r="E35" s="5"/>
      <c r="F35" s="6"/>
      <c r="G35" s="7" t="s">
        <v>1</v>
      </c>
      <c r="H35" s="6"/>
      <c r="I35" s="6"/>
      <c r="J35" s="7" t="s">
        <v>2</v>
      </c>
      <c r="K35" s="7" t="s">
        <v>3</v>
      </c>
    </row>
    <row r="36" spans="3:11" ht="19.95" customHeight="1" thickTop="1" thickBot="1" x14ac:dyDescent="0.3">
      <c r="C36" s="36"/>
      <c r="D36" s="8">
        <v>100</v>
      </c>
      <c r="E36" s="8">
        <v>20</v>
      </c>
      <c r="F36" s="8">
        <f>D36-E36</f>
        <v>80</v>
      </c>
      <c r="G36" s="8">
        <f>MIN(E31:E32)^2*((I29+E28*I30)*E30+(G29+E28*G30)*E29)</f>
        <v>1.0435814400000001</v>
      </c>
      <c r="H36" s="8">
        <f>(ABS(G36)*10^6/(1*F$9*1000*F36^2))</f>
        <v>1.1402769230769232E-2</v>
      </c>
      <c r="I36" s="8">
        <f>1 - SQRT(1-2*H36)</f>
        <v>1.1468532853677105E-2</v>
      </c>
      <c r="J36" s="8">
        <f>I36*1*F$9*1000*F36/J$9</f>
        <v>48.592598461505958</v>
      </c>
      <c r="K36" s="11" t="str">
        <f>IF(J$8&gt;J36, "构造配筋 #8@180", "#"&amp;F$8&amp;"@"&amp;FLOOR((F$8/2)^2*PI()*1000/J36, 20) &amp;"   "&amp; FLOOR(((F$8/2)^2*PI()*1000/FLOOR((F$8/2)^2*PI()*1000/J36, 20)),1) &amp; "mm")</f>
        <v>构造配筋 #8@180</v>
      </c>
    </row>
    <row r="37" spans="3:11" ht="19.95" customHeight="1" thickTop="1" thickBot="1" x14ac:dyDescent="0.3">
      <c r="C37" s="37"/>
      <c r="D37" s="8">
        <v>100</v>
      </c>
      <c r="E37" s="8">
        <v>20</v>
      </c>
      <c r="F37" s="8">
        <f>D37-E37</f>
        <v>80</v>
      </c>
      <c r="G37" s="8">
        <f>MIN(E31:E32)^2*((I30+E28*I29)*E30+(G30+E28*G29)*E29)</f>
        <v>1.0435814400000001</v>
      </c>
      <c r="H37" s="8">
        <f>(ABS(G37)*10^6/(1*F$9*1000*F37^2))</f>
        <v>1.1402769230769232E-2</v>
      </c>
      <c r="I37" s="8">
        <f>1 - SQRT(1-2*H37)</f>
        <v>1.1468532853677105E-2</v>
      </c>
      <c r="J37" s="8">
        <f>I37*1*F$9*1000*F37/J$9</f>
        <v>48.592598461505958</v>
      </c>
      <c r="K37" s="11" t="str">
        <f>IF(J$8&gt;J37, "构造配筋 #8@180", "#"&amp;F$8&amp;"@"&amp;FLOOR((F$8/2)^2*PI()*1000/J37, 20) &amp;"   "&amp; FLOOR(((F$8/2)^2*PI()*1000/FLOOR((F$8/2)^2*PI()*1000/J37, 20)),1) &amp; "mm")</f>
        <v>构造配筋 #8@180</v>
      </c>
    </row>
    <row r="38" spans="3:11" ht="19.95" customHeight="1" thickTop="1" thickBot="1" x14ac:dyDescent="0.3">
      <c r="C38" s="37"/>
      <c r="D38" s="8">
        <v>100</v>
      </c>
      <c r="E38" s="8">
        <v>20</v>
      </c>
      <c r="F38" s="8">
        <f>D38-E38</f>
        <v>80</v>
      </c>
      <c r="G38" s="8">
        <f>MIN(E31:E32)^2*((G31)*SUM(E29:E30))</f>
        <v>-2.0608236000000004</v>
      </c>
      <c r="H38" s="8">
        <f>(ABS(G38)*10^6/(1*F$9*1000*F38^2))</f>
        <v>2.251774038461539E-2</v>
      </c>
      <c r="I38" s="8">
        <f>1 - SQRT(1-2*H38)</f>
        <v>2.2777139424803861E-2</v>
      </c>
      <c r="J38" s="8">
        <f>I38*1*F$9*1000*F38/J$9</f>
        <v>96.507583340650427</v>
      </c>
      <c r="K38" s="11" t="str">
        <f>IF(J$8&gt;J38, "构造配筋 #8@180", "#"&amp;F$8&amp;"@"&amp;FLOOR((F$8/2)^2*PI()*1000/J38, 20) &amp;"   "&amp; FLOOR(((F$8/2)^2*PI()*1000/FLOOR((F$8/2)^2*PI()*1000/J38, 20)),1) &amp; "mm")</f>
        <v>构造配筋 #8@180</v>
      </c>
    </row>
    <row r="39" spans="3:11" ht="19.95" customHeight="1" thickTop="1" thickBot="1" x14ac:dyDescent="0.3">
      <c r="C39" s="38"/>
      <c r="D39" s="8">
        <v>100</v>
      </c>
      <c r="E39" s="8">
        <v>20</v>
      </c>
      <c r="F39" s="8">
        <f>D39-E39</f>
        <v>80</v>
      </c>
      <c r="G39" s="8">
        <f>MIN(E31:E32)^2*((G32)*SUM(E29:E30))</f>
        <v>-2.0608236000000004</v>
      </c>
      <c r="H39" s="8">
        <f>(ABS(G39)*10^6/(1*F$9*1000*F39^2))</f>
        <v>2.251774038461539E-2</v>
      </c>
      <c r="I39" s="8">
        <f>1 - SQRT(1-2*H39)</f>
        <v>2.2777139424803861E-2</v>
      </c>
      <c r="J39" s="8">
        <f>I39*1*F$9*1000*F39/J$9</f>
        <v>96.507583340650427</v>
      </c>
      <c r="K39" s="11" t="str">
        <f>IF(J$8&gt;J39, "构造配筋 #8@180", "#"&amp;F$8&amp;"@"&amp;FLOOR((F$8/2)^2*PI()*1000/J39, 20) &amp;"   "&amp; FLOOR(((F$8/2)^2*PI()*1000/FLOOR((F$8/2)^2*PI()*1000/J39, 20)),1) &amp; "mm")</f>
        <v>构造配筋 #8@180</v>
      </c>
    </row>
    <row r="40" spans="3:11" ht="14.4" thickTop="1" x14ac:dyDescent="0.25"/>
  </sheetData>
  <mergeCells count="26">
    <mergeCell ref="C34:E34"/>
    <mergeCell ref="F34:G34"/>
    <mergeCell ref="H34:I34"/>
    <mergeCell ref="J34:K34"/>
    <mergeCell ref="C28:C32"/>
    <mergeCell ref="F28:G28"/>
    <mergeCell ref="H28:I28"/>
    <mergeCell ref="J28:K32"/>
    <mergeCell ref="I31:I32"/>
    <mergeCell ref="C33:E33"/>
    <mergeCell ref="F33:G33"/>
    <mergeCell ref="H33:I33"/>
    <mergeCell ref="J33:K33"/>
    <mergeCell ref="F3:G3"/>
    <mergeCell ref="H3:I3"/>
    <mergeCell ref="I6:I7"/>
    <mergeCell ref="C3:C7"/>
    <mergeCell ref="J3:K7"/>
    <mergeCell ref="C8:E8"/>
    <mergeCell ref="F8:G8"/>
    <mergeCell ref="H8:I8"/>
    <mergeCell ref="J8:K8"/>
    <mergeCell ref="C9:E9"/>
    <mergeCell ref="F9:G9"/>
    <mergeCell ref="H9:I9"/>
    <mergeCell ref="J9:K9"/>
  </mergeCells>
  <phoneticPr fontId="1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AxMath" shapeId="2070" r:id="rId3">
          <objectPr defaultSize="0" autoPict="0" r:id="rId4">
            <anchor moveWithCells="1" sizeWithCells="1">
              <from>
                <xdr:col>5</xdr:col>
                <xdr:colOff>68580</xdr:colOff>
                <xdr:row>9</xdr:row>
                <xdr:rowOff>182880</xdr:rowOff>
              </from>
              <to>
                <xdr:col>5</xdr:col>
                <xdr:colOff>533400</xdr:colOff>
                <xdr:row>9</xdr:row>
                <xdr:rowOff>388620</xdr:rowOff>
              </to>
            </anchor>
          </objectPr>
        </oleObject>
      </mc:Choice>
      <mc:Fallback>
        <oleObject progId="Equation.AxMath" shapeId="2070" r:id="rId3"/>
      </mc:Fallback>
    </mc:AlternateContent>
    <mc:AlternateContent xmlns:mc="http://schemas.openxmlformats.org/markup-compatibility/2006">
      <mc:Choice Requires="x14">
        <oleObject progId="Equation.AxMath" shapeId="2071" r:id="rId5">
          <objectPr defaultSize="0" autoPict="0" r:id="rId6">
            <anchor moveWithCells="1" sizeWithCells="1">
              <from>
                <xdr:col>6</xdr:col>
                <xdr:colOff>99060</xdr:colOff>
                <xdr:row>9</xdr:row>
                <xdr:rowOff>236220</xdr:rowOff>
              </from>
              <to>
                <xdr:col>6</xdr:col>
                <xdr:colOff>525780</xdr:colOff>
                <xdr:row>9</xdr:row>
                <xdr:rowOff>434340</xdr:rowOff>
              </to>
            </anchor>
          </objectPr>
        </oleObject>
      </mc:Choice>
      <mc:Fallback>
        <oleObject progId="Equation.AxMath" shapeId="2071" r:id="rId5"/>
      </mc:Fallback>
    </mc:AlternateContent>
    <mc:AlternateContent xmlns:mc="http://schemas.openxmlformats.org/markup-compatibility/2006">
      <mc:Choice Requires="x14">
        <oleObject progId="Equation.AxMath" shapeId="2072" r:id="rId7">
          <objectPr defaultSize="0" autoPict="0" r:id="rId8">
            <anchor moveWithCells="1" sizeWithCells="1">
              <from>
                <xdr:col>7</xdr:col>
                <xdr:colOff>106680</xdr:colOff>
                <xdr:row>9</xdr:row>
                <xdr:rowOff>68580</xdr:rowOff>
              </from>
              <to>
                <xdr:col>7</xdr:col>
                <xdr:colOff>922020</xdr:colOff>
                <xdr:row>9</xdr:row>
                <xdr:rowOff>434340</xdr:rowOff>
              </to>
            </anchor>
          </objectPr>
        </oleObject>
      </mc:Choice>
      <mc:Fallback>
        <oleObject progId="Equation.AxMath" shapeId="2072" r:id="rId7"/>
      </mc:Fallback>
    </mc:AlternateContent>
    <mc:AlternateContent xmlns:mc="http://schemas.openxmlformats.org/markup-compatibility/2006">
      <mc:Choice Requires="x14">
        <oleObject progId="Equation.AxMath" shapeId="2073" r:id="rId9">
          <objectPr defaultSize="0" autoPict="0" r:id="rId10">
            <anchor moveWithCells="1" sizeWithCells="1">
              <from>
                <xdr:col>9</xdr:col>
                <xdr:colOff>182880</xdr:colOff>
                <xdr:row>9</xdr:row>
                <xdr:rowOff>190500</xdr:rowOff>
              </from>
              <to>
                <xdr:col>9</xdr:col>
                <xdr:colOff>876300</xdr:colOff>
                <xdr:row>9</xdr:row>
                <xdr:rowOff>480060</xdr:rowOff>
              </to>
            </anchor>
          </objectPr>
        </oleObject>
      </mc:Choice>
      <mc:Fallback>
        <oleObject progId="Equation.AxMath" shapeId="2073" r:id="rId9"/>
      </mc:Fallback>
    </mc:AlternateContent>
    <mc:AlternateContent xmlns:mc="http://schemas.openxmlformats.org/markup-compatibility/2006">
      <mc:Choice Requires="x14">
        <oleObject progId="Equation.AxMath" shapeId="2074" r:id="rId11">
          <objectPr defaultSize="0" autoPict="0" r:id="rId12">
            <anchor moveWithCells="1" sizeWithCells="1">
              <from>
                <xdr:col>10</xdr:col>
                <xdr:colOff>403860</xdr:colOff>
                <xdr:row>9</xdr:row>
                <xdr:rowOff>205740</xdr:rowOff>
              </from>
              <to>
                <xdr:col>10</xdr:col>
                <xdr:colOff>807720</xdr:colOff>
                <xdr:row>9</xdr:row>
                <xdr:rowOff>419100</xdr:rowOff>
              </to>
            </anchor>
          </objectPr>
        </oleObject>
      </mc:Choice>
      <mc:Fallback>
        <oleObject progId="Equation.AxMath" shapeId="2074" r:id="rId11"/>
      </mc:Fallback>
    </mc:AlternateContent>
    <mc:AlternateContent xmlns:mc="http://schemas.openxmlformats.org/markup-compatibility/2006">
      <mc:Choice Requires="x14">
        <oleObject progId="Equation.AxMath" shapeId="2075" r:id="rId13">
          <objectPr defaultSize="0" autoPict="0" r:id="rId14">
            <anchor moveWithCells="1" sizeWithCells="1">
              <from>
                <xdr:col>4</xdr:col>
                <xdr:colOff>83820</xdr:colOff>
                <xdr:row>9</xdr:row>
                <xdr:rowOff>167640</xdr:rowOff>
              </from>
              <to>
                <xdr:col>4</xdr:col>
                <xdr:colOff>548640</xdr:colOff>
                <xdr:row>9</xdr:row>
                <xdr:rowOff>373380</xdr:rowOff>
              </to>
            </anchor>
          </objectPr>
        </oleObject>
      </mc:Choice>
      <mc:Fallback>
        <oleObject progId="Equation.AxMath" shapeId="2075" r:id="rId13"/>
      </mc:Fallback>
    </mc:AlternateContent>
    <mc:AlternateContent xmlns:mc="http://schemas.openxmlformats.org/markup-compatibility/2006">
      <mc:Choice Requires="x14">
        <oleObject progId="Equation.AxMath" shapeId="2076" r:id="rId15">
          <objectPr defaultSize="0" autoPict="0" r:id="rId16">
            <anchor moveWithCells="1" sizeWithCells="1">
              <from>
                <xdr:col>3</xdr:col>
                <xdr:colOff>99060</xdr:colOff>
                <xdr:row>9</xdr:row>
                <xdr:rowOff>182880</xdr:rowOff>
              </from>
              <to>
                <xdr:col>3</xdr:col>
                <xdr:colOff>510540</xdr:colOff>
                <xdr:row>9</xdr:row>
                <xdr:rowOff>388620</xdr:rowOff>
              </to>
            </anchor>
          </objectPr>
        </oleObject>
      </mc:Choice>
      <mc:Fallback>
        <oleObject progId="Equation.AxMath" shapeId="2076" r:id="rId15"/>
      </mc:Fallback>
    </mc:AlternateContent>
    <mc:AlternateContent xmlns:mc="http://schemas.openxmlformats.org/markup-compatibility/2006">
      <mc:Choice Requires="x14">
        <oleObject progId="Equation.AxMath" shapeId="2077" r:id="rId17">
          <objectPr defaultSize="0" autoPict="0" r:id="rId18">
            <anchor moveWithCells="1" sizeWithCells="1">
              <from>
                <xdr:col>8</xdr:col>
                <xdr:colOff>137160</xdr:colOff>
                <xdr:row>9</xdr:row>
                <xdr:rowOff>167640</xdr:rowOff>
              </from>
              <to>
                <xdr:col>8</xdr:col>
                <xdr:colOff>1165860</xdr:colOff>
                <xdr:row>9</xdr:row>
                <xdr:rowOff>396240</xdr:rowOff>
              </to>
            </anchor>
          </objectPr>
        </oleObject>
      </mc:Choice>
      <mc:Fallback>
        <oleObject progId="Equation.AxMath" shapeId="2077" r:id="rId17"/>
      </mc:Fallback>
    </mc:AlternateContent>
    <mc:AlternateContent xmlns:mc="http://schemas.openxmlformats.org/markup-compatibility/2006">
      <mc:Choice Requires="x14">
        <oleObject progId="Equation.AxMath" shapeId="2078" r:id="rId19">
          <objectPr defaultSize="0" autoPict="0" r:id="rId20">
            <anchor moveWithCells="1" sizeWithCells="1">
              <from>
                <xdr:col>5</xdr:col>
                <xdr:colOff>243840</xdr:colOff>
                <xdr:row>3</xdr:row>
                <xdr:rowOff>15240</xdr:rowOff>
              </from>
              <to>
                <xdr:col>5</xdr:col>
                <xdr:colOff>419100</xdr:colOff>
                <xdr:row>3</xdr:row>
                <xdr:rowOff>213360</xdr:rowOff>
              </to>
            </anchor>
          </objectPr>
        </oleObject>
      </mc:Choice>
      <mc:Fallback>
        <oleObject progId="Equation.AxMath" shapeId="2078" r:id="rId19"/>
      </mc:Fallback>
    </mc:AlternateContent>
    <mc:AlternateContent xmlns:mc="http://schemas.openxmlformats.org/markup-compatibility/2006">
      <mc:Choice Requires="x14">
        <oleObject progId="Equation.AxMath" shapeId="2081" r:id="rId21">
          <objectPr defaultSize="0" autoPict="0" r:id="rId22">
            <anchor moveWithCells="1" sizeWithCells="1">
              <from>
                <xdr:col>5</xdr:col>
                <xdr:colOff>228600</xdr:colOff>
                <xdr:row>4</xdr:row>
                <xdr:rowOff>0</xdr:rowOff>
              </from>
              <to>
                <xdr:col>5</xdr:col>
                <xdr:colOff>411480</xdr:colOff>
                <xdr:row>4</xdr:row>
                <xdr:rowOff>198120</xdr:rowOff>
              </to>
            </anchor>
          </objectPr>
        </oleObject>
      </mc:Choice>
      <mc:Fallback>
        <oleObject progId="Equation.AxMath" shapeId="2081" r:id="rId21"/>
      </mc:Fallback>
    </mc:AlternateContent>
    <mc:AlternateContent xmlns:mc="http://schemas.openxmlformats.org/markup-compatibility/2006">
      <mc:Choice Requires="x14">
        <oleObject progId="Equation.AxMath" shapeId="2082" r:id="rId23">
          <objectPr defaultSize="0" autoPict="0" r:id="rId24">
            <anchor moveWithCells="1" sizeWithCells="1">
              <from>
                <xdr:col>5</xdr:col>
                <xdr:colOff>228600</xdr:colOff>
                <xdr:row>5</xdr:row>
                <xdr:rowOff>0</xdr:rowOff>
              </from>
              <to>
                <xdr:col>5</xdr:col>
                <xdr:colOff>403860</xdr:colOff>
                <xdr:row>5</xdr:row>
                <xdr:rowOff>205740</xdr:rowOff>
              </to>
            </anchor>
          </objectPr>
        </oleObject>
      </mc:Choice>
      <mc:Fallback>
        <oleObject progId="Equation.AxMath" shapeId="2082" r:id="rId23"/>
      </mc:Fallback>
    </mc:AlternateContent>
    <mc:AlternateContent xmlns:mc="http://schemas.openxmlformats.org/markup-compatibility/2006">
      <mc:Choice Requires="x14">
        <oleObject progId="Equation.AxMath" shapeId="2083" r:id="rId25">
          <objectPr defaultSize="0" autoPict="0" r:id="rId26">
            <anchor moveWithCells="1" sizeWithCells="1">
              <from>
                <xdr:col>5</xdr:col>
                <xdr:colOff>228600</xdr:colOff>
                <xdr:row>5</xdr:row>
                <xdr:rowOff>213360</xdr:rowOff>
              </from>
              <to>
                <xdr:col>5</xdr:col>
                <xdr:colOff>411480</xdr:colOff>
                <xdr:row>6</xdr:row>
                <xdr:rowOff>190500</xdr:rowOff>
              </to>
            </anchor>
          </objectPr>
        </oleObject>
      </mc:Choice>
      <mc:Fallback>
        <oleObject progId="Equation.AxMath" shapeId="2083" r:id="rId25"/>
      </mc:Fallback>
    </mc:AlternateContent>
    <mc:AlternateContent xmlns:mc="http://schemas.openxmlformats.org/markup-compatibility/2006">
      <mc:Choice Requires="x14">
        <oleObject progId="Equation.AxMath" shapeId="2084" r:id="rId27">
          <objectPr defaultSize="0" autoPict="0" r:id="rId20">
            <anchor moveWithCells="1" sizeWithCells="1">
              <from>
                <xdr:col>7</xdr:col>
                <xdr:colOff>243840</xdr:colOff>
                <xdr:row>3</xdr:row>
                <xdr:rowOff>15240</xdr:rowOff>
              </from>
              <to>
                <xdr:col>7</xdr:col>
                <xdr:colOff>419100</xdr:colOff>
                <xdr:row>3</xdr:row>
                <xdr:rowOff>213360</xdr:rowOff>
              </to>
            </anchor>
          </objectPr>
        </oleObject>
      </mc:Choice>
      <mc:Fallback>
        <oleObject progId="Equation.AxMath" shapeId="2084" r:id="rId27"/>
      </mc:Fallback>
    </mc:AlternateContent>
    <mc:AlternateContent xmlns:mc="http://schemas.openxmlformats.org/markup-compatibility/2006">
      <mc:Choice Requires="x14">
        <oleObject progId="Equation.AxMath" shapeId="2085" r:id="rId28">
          <objectPr defaultSize="0" autoPict="0" r:id="rId22">
            <anchor moveWithCells="1" sizeWithCells="1">
              <from>
                <xdr:col>7</xdr:col>
                <xdr:colOff>228600</xdr:colOff>
                <xdr:row>4</xdr:row>
                <xdr:rowOff>0</xdr:rowOff>
              </from>
              <to>
                <xdr:col>7</xdr:col>
                <xdr:colOff>411480</xdr:colOff>
                <xdr:row>4</xdr:row>
                <xdr:rowOff>198120</xdr:rowOff>
              </to>
            </anchor>
          </objectPr>
        </oleObject>
      </mc:Choice>
      <mc:Fallback>
        <oleObject progId="Equation.AxMath" shapeId="2085" r:id="rId28"/>
      </mc:Fallback>
    </mc:AlternateContent>
    <mc:AlternateContent xmlns:mc="http://schemas.openxmlformats.org/markup-compatibility/2006">
      <mc:Choice Requires="x14">
        <oleObject progId="Equation.AxMath" shapeId="2086" r:id="rId29">
          <objectPr defaultSize="0" autoPict="0" r:id="rId24">
            <anchor moveWithCells="1" sizeWithCells="1">
              <from>
                <xdr:col>7</xdr:col>
                <xdr:colOff>205740</xdr:colOff>
                <xdr:row>5</xdr:row>
                <xdr:rowOff>0</xdr:rowOff>
              </from>
              <to>
                <xdr:col>7</xdr:col>
                <xdr:colOff>381000</xdr:colOff>
                <xdr:row>5</xdr:row>
                <xdr:rowOff>205740</xdr:rowOff>
              </to>
            </anchor>
          </objectPr>
        </oleObject>
      </mc:Choice>
      <mc:Fallback>
        <oleObject progId="Equation.AxMath" shapeId="2086" r:id="rId29"/>
      </mc:Fallback>
    </mc:AlternateContent>
    <mc:AlternateContent xmlns:mc="http://schemas.openxmlformats.org/markup-compatibility/2006">
      <mc:Choice Requires="x14">
        <oleObject progId="Equation.AxMath" shapeId="2087" r:id="rId30">
          <objectPr defaultSize="0" autoPict="0" r:id="rId26">
            <anchor moveWithCells="1" sizeWithCells="1">
              <from>
                <xdr:col>7</xdr:col>
                <xdr:colOff>205740</xdr:colOff>
                <xdr:row>6</xdr:row>
                <xdr:rowOff>0</xdr:rowOff>
              </from>
              <to>
                <xdr:col>7</xdr:col>
                <xdr:colOff>388620</xdr:colOff>
                <xdr:row>6</xdr:row>
                <xdr:rowOff>205740</xdr:rowOff>
              </to>
            </anchor>
          </objectPr>
        </oleObject>
      </mc:Choice>
      <mc:Fallback>
        <oleObject progId="Equation.AxMath" shapeId="2087" r:id="rId30"/>
      </mc:Fallback>
    </mc:AlternateContent>
    <mc:AlternateContent xmlns:mc="http://schemas.openxmlformats.org/markup-compatibility/2006">
      <mc:Choice Requires="x14">
        <oleObject progId="Equation.AxMath" shapeId="2088" r:id="rId31">
          <objectPr defaultSize="0" autoPict="0" r:id="rId20">
            <anchor moveWithCells="1" sizeWithCells="1">
              <from>
                <xdr:col>7</xdr:col>
                <xdr:colOff>243840</xdr:colOff>
                <xdr:row>3</xdr:row>
                <xdr:rowOff>15240</xdr:rowOff>
              </from>
              <to>
                <xdr:col>7</xdr:col>
                <xdr:colOff>419100</xdr:colOff>
                <xdr:row>3</xdr:row>
                <xdr:rowOff>213360</xdr:rowOff>
              </to>
            </anchor>
          </objectPr>
        </oleObject>
      </mc:Choice>
      <mc:Fallback>
        <oleObject progId="Equation.AxMath" shapeId="2088" r:id="rId31"/>
      </mc:Fallback>
    </mc:AlternateContent>
    <mc:AlternateContent xmlns:mc="http://schemas.openxmlformats.org/markup-compatibility/2006">
      <mc:Choice Requires="x14">
        <oleObject progId="Equation.AxMath" shapeId="2089" r:id="rId32">
          <objectPr defaultSize="0" autoPict="0" r:id="rId22">
            <anchor moveWithCells="1" sizeWithCells="1">
              <from>
                <xdr:col>7</xdr:col>
                <xdr:colOff>228600</xdr:colOff>
                <xdr:row>4</xdr:row>
                <xdr:rowOff>0</xdr:rowOff>
              </from>
              <to>
                <xdr:col>7</xdr:col>
                <xdr:colOff>411480</xdr:colOff>
                <xdr:row>4</xdr:row>
                <xdr:rowOff>198120</xdr:rowOff>
              </to>
            </anchor>
          </objectPr>
        </oleObject>
      </mc:Choice>
      <mc:Fallback>
        <oleObject progId="Equation.AxMath" shapeId="2089" r:id="rId32"/>
      </mc:Fallback>
    </mc:AlternateContent>
    <mc:AlternateContent xmlns:mc="http://schemas.openxmlformats.org/markup-compatibility/2006">
      <mc:Choice Requires="x14">
        <oleObject progId="Equation.AxMath" shapeId="2090" r:id="rId33">
          <objectPr defaultSize="0" autoPict="0" r:id="rId24">
            <anchor moveWithCells="1" sizeWithCells="1">
              <from>
                <xdr:col>7</xdr:col>
                <xdr:colOff>228600</xdr:colOff>
                <xdr:row>5</xdr:row>
                <xdr:rowOff>0</xdr:rowOff>
              </from>
              <to>
                <xdr:col>7</xdr:col>
                <xdr:colOff>403860</xdr:colOff>
                <xdr:row>5</xdr:row>
                <xdr:rowOff>205740</xdr:rowOff>
              </to>
            </anchor>
          </objectPr>
        </oleObject>
      </mc:Choice>
      <mc:Fallback>
        <oleObject progId="Equation.AxMath" shapeId="2090" r:id="rId33"/>
      </mc:Fallback>
    </mc:AlternateContent>
    <mc:AlternateContent xmlns:mc="http://schemas.openxmlformats.org/markup-compatibility/2006">
      <mc:Choice Requires="x14">
        <oleObject progId="Equation.AxMath" shapeId="2091" r:id="rId34">
          <objectPr defaultSize="0" autoPict="0" r:id="rId26">
            <anchor moveWithCells="1" sizeWithCells="1">
              <from>
                <xdr:col>7</xdr:col>
                <xdr:colOff>228600</xdr:colOff>
                <xdr:row>5</xdr:row>
                <xdr:rowOff>213360</xdr:rowOff>
              </from>
              <to>
                <xdr:col>7</xdr:col>
                <xdr:colOff>411480</xdr:colOff>
                <xdr:row>6</xdr:row>
                <xdr:rowOff>190500</xdr:rowOff>
              </to>
            </anchor>
          </objectPr>
        </oleObject>
      </mc:Choice>
      <mc:Fallback>
        <oleObject progId="Equation.AxMath" shapeId="2091" r:id="rId34"/>
      </mc:Fallback>
    </mc:AlternateContent>
    <mc:AlternateContent xmlns:mc="http://schemas.openxmlformats.org/markup-compatibility/2006">
      <mc:Choice Requires="x14">
        <oleObject progId="Equation.AxMath" shapeId="2104" r:id="rId35">
          <objectPr defaultSize="0" autoPict="0" r:id="rId20">
            <anchor moveWithCells="1" sizeWithCells="1">
              <from>
                <xdr:col>2</xdr:col>
                <xdr:colOff>243840</xdr:colOff>
                <xdr:row>10</xdr:row>
                <xdr:rowOff>15240</xdr:rowOff>
              </from>
              <to>
                <xdr:col>2</xdr:col>
                <xdr:colOff>419100</xdr:colOff>
                <xdr:row>10</xdr:row>
                <xdr:rowOff>213360</xdr:rowOff>
              </to>
            </anchor>
          </objectPr>
        </oleObject>
      </mc:Choice>
      <mc:Fallback>
        <oleObject progId="Equation.AxMath" shapeId="2104" r:id="rId35"/>
      </mc:Fallback>
    </mc:AlternateContent>
    <mc:AlternateContent xmlns:mc="http://schemas.openxmlformats.org/markup-compatibility/2006">
      <mc:Choice Requires="x14">
        <oleObject progId="Equation.AxMath" shapeId="2105" r:id="rId36">
          <objectPr defaultSize="0" autoPict="0" r:id="rId22">
            <anchor moveWithCells="1" sizeWithCells="1">
              <from>
                <xdr:col>2</xdr:col>
                <xdr:colOff>228600</xdr:colOff>
                <xdr:row>11</xdr:row>
                <xdr:rowOff>0</xdr:rowOff>
              </from>
              <to>
                <xdr:col>2</xdr:col>
                <xdr:colOff>411480</xdr:colOff>
                <xdr:row>11</xdr:row>
                <xdr:rowOff>198120</xdr:rowOff>
              </to>
            </anchor>
          </objectPr>
        </oleObject>
      </mc:Choice>
      <mc:Fallback>
        <oleObject progId="Equation.AxMath" shapeId="2105" r:id="rId36"/>
      </mc:Fallback>
    </mc:AlternateContent>
    <mc:AlternateContent xmlns:mc="http://schemas.openxmlformats.org/markup-compatibility/2006">
      <mc:Choice Requires="x14">
        <oleObject progId="Equation.AxMath" shapeId="2106" r:id="rId37">
          <objectPr defaultSize="0" autoPict="0" r:id="rId24">
            <anchor moveWithCells="1" sizeWithCells="1">
              <from>
                <xdr:col>2</xdr:col>
                <xdr:colOff>228600</xdr:colOff>
                <xdr:row>12</xdr:row>
                <xdr:rowOff>0</xdr:rowOff>
              </from>
              <to>
                <xdr:col>2</xdr:col>
                <xdr:colOff>403860</xdr:colOff>
                <xdr:row>12</xdr:row>
                <xdr:rowOff>205740</xdr:rowOff>
              </to>
            </anchor>
          </objectPr>
        </oleObject>
      </mc:Choice>
      <mc:Fallback>
        <oleObject progId="Equation.AxMath" shapeId="2106" r:id="rId37"/>
      </mc:Fallback>
    </mc:AlternateContent>
    <mc:AlternateContent xmlns:mc="http://schemas.openxmlformats.org/markup-compatibility/2006">
      <mc:Choice Requires="x14">
        <oleObject progId="Equation.AxMath" shapeId="2107" r:id="rId38">
          <objectPr defaultSize="0" autoPict="0" r:id="rId26">
            <anchor moveWithCells="1" sizeWithCells="1">
              <from>
                <xdr:col>2</xdr:col>
                <xdr:colOff>228600</xdr:colOff>
                <xdr:row>12</xdr:row>
                <xdr:rowOff>213360</xdr:rowOff>
              </from>
              <to>
                <xdr:col>2</xdr:col>
                <xdr:colOff>411480</xdr:colOff>
                <xdr:row>13</xdr:row>
                <xdr:rowOff>190500</xdr:rowOff>
              </to>
            </anchor>
          </objectPr>
        </oleObject>
      </mc:Choice>
      <mc:Fallback>
        <oleObject progId="Equation.AxMath" shapeId="2107" r:id="rId38"/>
      </mc:Fallback>
    </mc:AlternateContent>
    <mc:AlternateContent xmlns:mc="http://schemas.openxmlformats.org/markup-compatibility/2006">
      <mc:Choice Requires="x14">
        <oleObject progId="Equation.AxMath" shapeId="2110" r:id="rId39">
          <objectPr defaultSize="0" autoPict="0" r:id="rId40">
            <anchor moveWithCells="1" sizeWithCells="1">
              <from>
                <xdr:col>3</xdr:col>
                <xdr:colOff>99060</xdr:colOff>
                <xdr:row>3</xdr:row>
                <xdr:rowOff>22860</xdr:rowOff>
              </from>
              <to>
                <xdr:col>3</xdr:col>
                <xdr:colOff>693420</xdr:colOff>
                <xdr:row>4</xdr:row>
                <xdr:rowOff>0</xdr:rowOff>
              </to>
            </anchor>
          </objectPr>
        </oleObject>
      </mc:Choice>
      <mc:Fallback>
        <oleObject progId="Equation.AxMath" shapeId="2110" r:id="rId39"/>
      </mc:Fallback>
    </mc:AlternateContent>
    <mc:AlternateContent xmlns:mc="http://schemas.openxmlformats.org/markup-compatibility/2006">
      <mc:Choice Requires="x14">
        <oleObject progId="Equation.AxMath" shapeId="2112" r:id="rId41">
          <objectPr defaultSize="0" autoPict="0" r:id="rId42">
            <anchor moveWithCells="1" sizeWithCells="1">
              <from>
                <xdr:col>3</xdr:col>
                <xdr:colOff>106680</xdr:colOff>
                <xdr:row>4</xdr:row>
                <xdr:rowOff>30480</xdr:rowOff>
              </from>
              <to>
                <xdr:col>3</xdr:col>
                <xdr:colOff>685800</xdr:colOff>
                <xdr:row>5</xdr:row>
                <xdr:rowOff>7620</xdr:rowOff>
              </to>
            </anchor>
          </objectPr>
        </oleObject>
      </mc:Choice>
      <mc:Fallback>
        <oleObject progId="Equation.AxMath" shapeId="2112" r:id="rId41"/>
      </mc:Fallback>
    </mc:AlternateContent>
    <mc:AlternateContent xmlns:mc="http://schemas.openxmlformats.org/markup-compatibility/2006">
      <mc:Choice Requires="x14">
        <oleObject progId="Equation.AxMath" shapeId="2113" r:id="rId43">
          <objectPr defaultSize="0" autoPict="0" r:id="rId44">
            <anchor moveWithCells="1" sizeWithCells="1">
              <from>
                <xdr:col>3</xdr:col>
                <xdr:colOff>327660</xdr:colOff>
                <xdr:row>5</xdr:row>
                <xdr:rowOff>30480</xdr:rowOff>
              </from>
              <to>
                <xdr:col>3</xdr:col>
                <xdr:colOff>449580</xdr:colOff>
                <xdr:row>6</xdr:row>
                <xdr:rowOff>0</xdr:rowOff>
              </to>
            </anchor>
          </objectPr>
        </oleObject>
      </mc:Choice>
      <mc:Fallback>
        <oleObject progId="Equation.AxMath" shapeId="2113" r:id="rId43"/>
      </mc:Fallback>
    </mc:AlternateContent>
    <mc:AlternateContent xmlns:mc="http://schemas.openxmlformats.org/markup-compatibility/2006">
      <mc:Choice Requires="x14">
        <oleObject progId="Equation.AxMath" shapeId="2114" r:id="rId45">
          <objectPr defaultSize="0" autoPict="0" r:id="rId46">
            <anchor moveWithCells="1" sizeWithCells="1">
              <from>
                <xdr:col>3</xdr:col>
                <xdr:colOff>335280</xdr:colOff>
                <xdr:row>6</xdr:row>
                <xdr:rowOff>0</xdr:rowOff>
              </from>
              <to>
                <xdr:col>3</xdr:col>
                <xdr:colOff>457200</xdr:colOff>
                <xdr:row>6</xdr:row>
                <xdr:rowOff>198120</xdr:rowOff>
              </to>
            </anchor>
          </objectPr>
        </oleObject>
      </mc:Choice>
      <mc:Fallback>
        <oleObject progId="Equation.AxMath" shapeId="2114" r:id="rId45"/>
      </mc:Fallback>
    </mc:AlternateContent>
    <mc:AlternateContent xmlns:mc="http://schemas.openxmlformats.org/markup-compatibility/2006">
      <mc:Choice Requires="x14">
        <oleObject progId="Equation.AxMath" shapeId="2115" r:id="rId47">
          <objectPr defaultSize="0" autoPict="0" r:id="rId48">
            <anchor moveWithCells="1" sizeWithCells="1">
              <from>
                <xdr:col>3</xdr:col>
                <xdr:colOff>335280</xdr:colOff>
                <xdr:row>2</xdr:row>
                <xdr:rowOff>45720</xdr:rowOff>
              </from>
              <to>
                <xdr:col>3</xdr:col>
                <xdr:colOff>434340</xdr:colOff>
                <xdr:row>3</xdr:row>
                <xdr:rowOff>15240</xdr:rowOff>
              </to>
            </anchor>
          </objectPr>
        </oleObject>
      </mc:Choice>
      <mc:Fallback>
        <oleObject progId="Equation.AxMath" shapeId="2115" r:id="rId47"/>
      </mc:Fallback>
    </mc:AlternateContent>
    <mc:AlternateContent xmlns:mc="http://schemas.openxmlformats.org/markup-compatibility/2006">
      <mc:Choice Requires="x14">
        <oleObject progId="Equation.AxMath" shapeId="2116" r:id="rId49">
          <objectPr defaultSize="0" autoPict="0" r:id="rId4">
            <anchor moveWithCells="1" sizeWithCells="1">
              <from>
                <xdr:col>5</xdr:col>
                <xdr:colOff>68580</xdr:colOff>
                <xdr:row>34</xdr:row>
                <xdr:rowOff>182880</xdr:rowOff>
              </from>
              <to>
                <xdr:col>5</xdr:col>
                <xdr:colOff>533400</xdr:colOff>
                <xdr:row>34</xdr:row>
                <xdr:rowOff>388620</xdr:rowOff>
              </to>
            </anchor>
          </objectPr>
        </oleObject>
      </mc:Choice>
      <mc:Fallback>
        <oleObject progId="Equation.AxMath" shapeId="2116" r:id="rId49"/>
      </mc:Fallback>
    </mc:AlternateContent>
    <mc:AlternateContent xmlns:mc="http://schemas.openxmlformats.org/markup-compatibility/2006">
      <mc:Choice Requires="x14">
        <oleObject progId="Equation.AxMath" shapeId="2117" r:id="rId50">
          <objectPr defaultSize="0" autoPict="0" r:id="rId6">
            <anchor moveWithCells="1" sizeWithCells="1">
              <from>
                <xdr:col>6</xdr:col>
                <xdr:colOff>99060</xdr:colOff>
                <xdr:row>34</xdr:row>
                <xdr:rowOff>236220</xdr:rowOff>
              </from>
              <to>
                <xdr:col>6</xdr:col>
                <xdr:colOff>525780</xdr:colOff>
                <xdr:row>34</xdr:row>
                <xdr:rowOff>434340</xdr:rowOff>
              </to>
            </anchor>
          </objectPr>
        </oleObject>
      </mc:Choice>
      <mc:Fallback>
        <oleObject progId="Equation.AxMath" shapeId="2117" r:id="rId50"/>
      </mc:Fallback>
    </mc:AlternateContent>
    <mc:AlternateContent xmlns:mc="http://schemas.openxmlformats.org/markup-compatibility/2006">
      <mc:Choice Requires="x14">
        <oleObject progId="Equation.AxMath" shapeId="2118" r:id="rId51">
          <objectPr defaultSize="0" autoPict="0" r:id="rId8">
            <anchor moveWithCells="1" sizeWithCells="1">
              <from>
                <xdr:col>7</xdr:col>
                <xdr:colOff>106680</xdr:colOff>
                <xdr:row>34</xdr:row>
                <xdr:rowOff>68580</xdr:rowOff>
              </from>
              <to>
                <xdr:col>7</xdr:col>
                <xdr:colOff>922020</xdr:colOff>
                <xdr:row>34</xdr:row>
                <xdr:rowOff>434340</xdr:rowOff>
              </to>
            </anchor>
          </objectPr>
        </oleObject>
      </mc:Choice>
      <mc:Fallback>
        <oleObject progId="Equation.AxMath" shapeId="2118" r:id="rId51"/>
      </mc:Fallback>
    </mc:AlternateContent>
    <mc:AlternateContent xmlns:mc="http://schemas.openxmlformats.org/markup-compatibility/2006">
      <mc:Choice Requires="x14">
        <oleObject progId="Equation.AxMath" shapeId="2119" r:id="rId52">
          <objectPr defaultSize="0" autoPict="0" r:id="rId10">
            <anchor moveWithCells="1" sizeWithCells="1">
              <from>
                <xdr:col>9</xdr:col>
                <xdr:colOff>182880</xdr:colOff>
                <xdr:row>34</xdr:row>
                <xdr:rowOff>190500</xdr:rowOff>
              </from>
              <to>
                <xdr:col>9</xdr:col>
                <xdr:colOff>876300</xdr:colOff>
                <xdr:row>34</xdr:row>
                <xdr:rowOff>480060</xdr:rowOff>
              </to>
            </anchor>
          </objectPr>
        </oleObject>
      </mc:Choice>
      <mc:Fallback>
        <oleObject progId="Equation.AxMath" shapeId="2119" r:id="rId52"/>
      </mc:Fallback>
    </mc:AlternateContent>
    <mc:AlternateContent xmlns:mc="http://schemas.openxmlformats.org/markup-compatibility/2006">
      <mc:Choice Requires="x14">
        <oleObject progId="Equation.AxMath" shapeId="2120" r:id="rId53">
          <objectPr defaultSize="0" autoPict="0" r:id="rId12">
            <anchor moveWithCells="1" sizeWithCells="1">
              <from>
                <xdr:col>10</xdr:col>
                <xdr:colOff>403860</xdr:colOff>
                <xdr:row>34</xdr:row>
                <xdr:rowOff>205740</xdr:rowOff>
              </from>
              <to>
                <xdr:col>10</xdr:col>
                <xdr:colOff>807720</xdr:colOff>
                <xdr:row>34</xdr:row>
                <xdr:rowOff>419100</xdr:rowOff>
              </to>
            </anchor>
          </objectPr>
        </oleObject>
      </mc:Choice>
      <mc:Fallback>
        <oleObject progId="Equation.AxMath" shapeId="2120" r:id="rId53"/>
      </mc:Fallback>
    </mc:AlternateContent>
    <mc:AlternateContent xmlns:mc="http://schemas.openxmlformats.org/markup-compatibility/2006">
      <mc:Choice Requires="x14">
        <oleObject progId="Equation.AxMath" shapeId="2121" r:id="rId54">
          <objectPr defaultSize="0" autoPict="0" r:id="rId14">
            <anchor moveWithCells="1" sizeWithCells="1">
              <from>
                <xdr:col>4</xdr:col>
                <xdr:colOff>83820</xdr:colOff>
                <xdr:row>34</xdr:row>
                <xdr:rowOff>167640</xdr:rowOff>
              </from>
              <to>
                <xdr:col>4</xdr:col>
                <xdr:colOff>548640</xdr:colOff>
                <xdr:row>34</xdr:row>
                <xdr:rowOff>373380</xdr:rowOff>
              </to>
            </anchor>
          </objectPr>
        </oleObject>
      </mc:Choice>
      <mc:Fallback>
        <oleObject progId="Equation.AxMath" shapeId="2121" r:id="rId54"/>
      </mc:Fallback>
    </mc:AlternateContent>
    <mc:AlternateContent xmlns:mc="http://schemas.openxmlformats.org/markup-compatibility/2006">
      <mc:Choice Requires="x14">
        <oleObject progId="Equation.AxMath" shapeId="2122" r:id="rId55">
          <objectPr defaultSize="0" autoPict="0" r:id="rId16">
            <anchor moveWithCells="1" sizeWithCells="1">
              <from>
                <xdr:col>3</xdr:col>
                <xdr:colOff>99060</xdr:colOff>
                <xdr:row>34</xdr:row>
                <xdr:rowOff>182880</xdr:rowOff>
              </from>
              <to>
                <xdr:col>3</xdr:col>
                <xdr:colOff>510540</xdr:colOff>
                <xdr:row>34</xdr:row>
                <xdr:rowOff>388620</xdr:rowOff>
              </to>
            </anchor>
          </objectPr>
        </oleObject>
      </mc:Choice>
      <mc:Fallback>
        <oleObject progId="Equation.AxMath" shapeId="2122" r:id="rId55"/>
      </mc:Fallback>
    </mc:AlternateContent>
    <mc:AlternateContent xmlns:mc="http://schemas.openxmlformats.org/markup-compatibility/2006">
      <mc:Choice Requires="x14">
        <oleObject progId="Equation.AxMath" shapeId="2123" r:id="rId56">
          <objectPr defaultSize="0" autoPict="0" r:id="rId18">
            <anchor moveWithCells="1" sizeWithCells="1">
              <from>
                <xdr:col>8</xdr:col>
                <xdr:colOff>137160</xdr:colOff>
                <xdr:row>34</xdr:row>
                <xdr:rowOff>167640</xdr:rowOff>
              </from>
              <to>
                <xdr:col>8</xdr:col>
                <xdr:colOff>1165860</xdr:colOff>
                <xdr:row>34</xdr:row>
                <xdr:rowOff>396240</xdr:rowOff>
              </to>
            </anchor>
          </objectPr>
        </oleObject>
      </mc:Choice>
      <mc:Fallback>
        <oleObject progId="Equation.AxMath" shapeId="2123" r:id="rId56"/>
      </mc:Fallback>
    </mc:AlternateContent>
    <mc:AlternateContent xmlns:mc="http://schemas.openxmlformats.org/markup-compatibility/2006">
      <mc:Choice Requires="x14">
        <oleObject progId="Equation.AxMath" shapeId="2124" r:id="rId57">
          <objectPr defaultSize="0" autoPict="0" r:id="rId20">
            <anchor moveWithCells="1" sizeWithCells="1">
              <from>
                <xdr:col>5</xdr:col>
                <xdr:colOff>243840</xdr:colOff>
                <xdr:row>28</xdr:row>
                <xdr:rowOff>15240</xdr:rowOff>
              </from>
              <to>
                <xdr:col>5</xdr:col>
                <xdr:colOff>419100</xdr:colOff>
                <xdr:row>28</xdr:row>
                <xdr:rowOff>213360</xdr:rowOff>
              </to>
            </anchor>
          </objectPr>
        </oleObject>
      </mc:Choice>
      <mc:Fallback>
        <oleObject progId="Equation.AxMath" shapeId="2124" r:id="rId57"/>
      </mc:Fallback>
    </mc:AlternateContent>
    <mc:AlternateContent xmlns:mc="http://schemas.openxmlformats.org/markup-compatibility/2006">
      <mc:Choice Requires="x14">
        <oleObject progId="Equation.AxMath" shapeId="2125" r:id="rId58">
          <objectPr defaultSize="0" autoPict="0" r:id="rId22">
            <anchor moveWithCells="1" sizeWithCells="1">
              <from>
                <xdr:col>5</xdr:col>
                <xdr:colOff>228600</xdr:colOff>
                <xdr:row>29</xdr:row>
                <xdr:rowOff>0</xdr:rowOff>
              </from>
              <to>
                <xdr:col>5</xdr:col>
                <xdr:colOff>411480</xdr:colOff>
                <xdr:row>29</xdr:row>
                <xdr:rowOff>198120</xdr:rowOff>
              </to>
            </anchor>
          </objectPr>
        </oleObject>
      </mc:Choice>
      <mc:Fallback>
        <oleObject progId="Equation.AxMath" shapeId="2125" r:id="rId58"/>
      </mc:Fallback>
    </mc:AlternateContent>
    <mc:AlternateContent xmlns:mc="http://schemas.openxmlformats.org/markup-compatibility/2006">
      <mc:Choice Requires="x14">
        <oleObject progId="Equation.AxMath" shapeId="2126" r:id="rId59">
          <objectPr defaultSize="0" autoPict="0" r:id="rId24">
            <anchor moveWithCells="1" sizeWithCells="1">
              <from>
                <xdr:col>5</xdr:col>
                <xdr:colOff>228600</xdr:colOff>
                <xdr:row>30</xdr:row>
                <xdr:rowOff>0</xdr:rowOff>
              </from>
              <to>
                <xdr:col>5</xdr:col>
                <xdr:colOff>403860</xdr:colOff>
                <xdr:row>30</xdr:row>
                <xdr:rowOff>205740</xdr:rowOff>
              </to>
            </anchor>
          </objectPr>
        </oleObject>
      </mc:Choice>
      <mc:Fallback>
        <oleObject progId="Equation.AxMath" shapeId="2126" r:id="rId59"/>
      </mc:Fallback>
    </mc:AlternateContent>
    <mc:AlternateContent xmlns:mc="http://schemas.openxmlformats.org/markup-compatibility/2006">
      <mc:Choice Requires="x14">
        <oleObject progId="Equation.AxMath" shapeId="2127" r:id="rId60">
          <objectPr defaultSize="0" autoPict="0" r:id="rId26">
            <anchor moveWithCells="1" sizeWithCells="1">
              <from>
                <xdr:col>5</xdr:col>
                <xdr:colOff>228600</xdr:colOff>
                <xdr:row>30</xdr:row>
                <xdr:rowOff>213360</xdr:rowOff>
              </from>
              <to>
                <xdr:col>5</xdr:col>
                <xdr:colOff>411480</xdr:colOff>
                <xdr:row>31</xdr:row>
                <xdr:rowOff>190500</xdr:rowOff>
              </to>
            </anchor>
          </objectPr>
        </oleObject>
      </mc:Choice>
      <mc:Fallback>
        <oleObject progId="Equation.AxMath" shapeId="2127" r:id="rId60"/>
      </mc:Fallback>
    </mc:AlternateContent>
    <mc:AlternateContent xmlns:mc="http://schemas.openxmlformats.org/markup-compatibility/2006">
      <mc:Choice Requires="x14">
        <oleObject progId="Equation.AxMath" shapeId="2128" r:id="rId61">
          <objectPr defaultSize="0" autoPict="0" r:id="rId20">
            <anchor moveWithCells="1" sizeWithCells="1">
              <from>
                <xdr:col>7</xdr:col>
                <xdr:colOff>243840</xdr:colOff>
                <xdr:row>28</xdr:row>
                <xdr:rowOff>15240</xdr:rowOff>
              </from>
              <to>
                <xdr:col>7</xdr:col>
                <xdr:colOff>419100</xdr:colOff>
                <xdr:row>28</xdr:row>
                <xdr:rowOff>213360</xdr:rowOff>
              </to>
            </anchor>
          </objectPr>
        </oleObject>
      </mc:Choice>
      <mc:Fallback>
        <oleObject progId="Equation.AxMath" shapeId="2128" r:id="rId61"/>
      </mc:Fallback>
    </mc:AlternateContent>
    <mc:AlternateContent xmlns:mc="http://schemas.openxmlformats.org/markup-compatibility/2006">
      <mc:Choice Requires="x14">
        <oleObject progId="Equation.AxMath" shapeId="2129" r:id="rId62">
          <objectPr defaultSize="0" autoPict="0" r:id="rId22">
            <anchor moveWithCells="1" sizeWithCells="1">
              <from>
                <xdr:col>7</xdr:col>
                <xdr:colOff>228600</xdr:colOff>
                <xdr:row>29</xdr:row>
                <xdr:rowOff>0</xdr:rowOff>
              </from>
              <to>
                <xdr:col>7</xdr:col>
                <xdr:colOff>411480</xdr:colOff>
                <xdr:row>29</xdr:row>
                <xdr:rowOff>198120</xdr:rowOff>
              </to>
            </anchor>
          </objectPr>
        </oleObject>
      </mc:Choice>
      <mc:Fallback>
        <oleObject progId="Equation.AxMath" shapeId="2129" r:id="rId62"/>
      </mc:Fallback>
    </mc:AlternateContent>
    <mc:AlternateContent xmlns:mc="http://schemas.openxmlformats.org/markup-compatibility/2006">
      <mc:Choice Requires="x14">
        <oleObject progId="Equation.AxMath" shapeId="2130" r:id="rId63">
          <objectPr defaultSize="0" autoPict="0" r:id="rId24">
            <anchor moveWithCells="1" sizeWithCells="1">
              <from>
                <xdr:col>7</xdr:col>
                <xdr:colOff>205740</xdr:colOff>
                <xdr:row>30</xdr:row>
                <xdr:rowOff>0</xdr:rowOff>
              </from>
              <to>
                <xdr:col>7</xdr:col>
                <xdr:colOff>381000</xdr:colOff>
                <xdr:row>30</xdr:row>
                <xdr:rowOff>205740</xdr:rowOff>
              </to>
            </anchor>
          </objectPr>
        </oleObject>
      </mc:Choice>
      <mc:Fallback>
        <oleObject progId="Equation.AxMath" shapeId="2130" r:id="rId63"/>
      </mc:Fallback>
    </mc:AlternateContent>
    <mc:AlternateContent xmlns:mc="http://schemas.openxmlformats.org/markup-compatibility/2006">
      <mc:Choice Requires="x14">
        <oleObject progId="Equation.AxMath" shapeId="2131" r:id="rId64">
          <objectPr defaultSize="0" autoPict="0" r:id="rId26">
            <anchor moveWithCells="1" sizeWithCells="1">
              <from>
                <xdr:col>7</xdr:col>
                <xdr:colOff>205740</xdr:colOff>
                <xdr:row>31</xdr:row>
                <xdr:rowOff>0</xdr:rowOff>
              </from>
              <to>
                <xdr:col>7</xdr:col>
                <xdr:colOff>388620</xdr:colOff>
                <xdr:row>31</xdr:row>
                <xdr:rowOff>205740</xdr:rowOff>
              </to>
            </anchor>
          </objectPr>
        </oleObject>
      </mc:Choice>
      <mc:Fallback>
        <oleObject progId="Equation.AxMath" shapeId="2131" r:id="rId64"/>
      </mc:Fallback>
    </mc:AlternateContent>
    <mc:AlternateContent xmlns:mc="http://schemas.openxmlformats.org/markup-compatibility/2006">
      <mc:Choice Requires="x14">
        <oleObject progId="Equation.AxMath" shapeId="2132" r:id="rId65">
          <objectPr defaultSize="0" autoPict="0" r:id="rId20">
            <anchor moveWithCells="1" sizeWithCells="1">
              <from>
                <xdr:col>7</xdr:col>
                <xdr:colOff>243840</xdr:colOff>
                <xdr:row>28</xdr:row>
                <xdr:rowOff>15240</xdr:rowOff>
              </from>
              <to>
                <xdr:col>7</xdr:col>
                <xdr:colOff>419100</xdr:colOff>
                <xdr:row>28</xdr:row>
                <xdr:rowOff>213360</xdr:rowOff>
              </to>
            </anchor>
          </objectPr>
        </oleObject>
      </mc:Choice>
      <mc:Fallback>
        <oleObject progId="Equation.AxMath" shapeId="2132" r:id="rId65"/>
      </mc:Fallback>
    </mc:AlternateContent>
    <mc:AlternateContent xmlns:mc="http://schemas.openxmlformats.org/markup-compatibility/2006">
      <mc:Choice Requires="x14">
        <oleObject progId="Equation.AxMath" shapeId="2133" r:id="rId66">
          <objectPr defaultSize="0" autoPict="0" r:id="rId22">
            <anchor moveWithCells="1" sizeWithCells="1">
              <from>
                <xdr:col>7</xdr:col>
                <xdr:colOff>228600</xdr:colOff>
                <xdr:row>29</xdr:row>
                <xdr:rowOff>0</xdr:rowOff>
              </from>
              <to>
                <xdr:col>7</xdr:col>
                <xdr:colOff>411480</xdr:colOff>
                <xdr:row>29</xdr:row>
                <xdr:rowOff>198120</xdr:rowOff>
              </to>
            </anchor>
          </objectPr>
        </oleObject>
      </mc:Choice>
      <mc:Fallback>
        <oleObject progId="Equation.AxMath" shapeId="2133" r:id="rId66"/>
      </mc:Fallback>
    </mc:AlternateContent>
    <mc:AlternateContent xmlns:mc="http://schemas.openxmlformats.org/markup-compatibility/2006">
      <mc:Choice Requires="x14">
        <oleObject progId="Equation.AxMath" shapeId="2134" r:id="rId67">
          <objectPr defaultSize="0" autoPict="0" r:id="rId24">
            <anchor moveWithCells="1" sizeWithCells="1">
              <from>
                <xdr:col>7</xdr:col>
                <xdr:colOff>228600</xdr:colOff>
                <xdr:row>30</xdr:row>
                <xdr:rowOff>0</xdr:rowOff>
              </from>
              <to>
                <xdr:col>7</xdr:col>
                <xdr:colOff>403860</xdr:colOff>
                <xdr:row>30</xdr:row>
                <xdr:rowOff>205740</xdr:rowOff>
              </to>
            </anchor>
          </objectPr>
        </oleObject>
      </mc:Choice>
      <mc:Fallback>
        <oleObject progId="Equation.AxMath" shapeId="2134" r:id="rId67"/>
      </mc:Fallback>
    </mc:AlternateContent>
    <mc:AlternateContent xmlns:mc="http://schemas.openxmlformats.org/markup-compatibility/2006">
      <mc:Choice Requires="x14">
        <oleObject progId="Equation.AxMath" shapeId="2135" r:id="rId68">
          <objectPr defaultSize="0" autoPict="0" r:id="rId26">
            <anchor moveWithCells="1" sizeWithCells="1">
              <from>
                <xdr:col>7</xdr:col>
                <xdr:colOff>228600</xdr:colOff>
                <xdr:row>30</xdr:row>
                <xdr:rowOff>213360</xdr:rowOff>
              </from>
              <to>
                <xdr:col>7</xdr:col>
                <xdr:colOff>411480</xdr:colOff>
                <xdr:row>31</xdr:row>
                <xdr:rowOff>190500</xdr:rowOff>
              </to>
            </anchor>
          </objectPr>
        </oleObject>
      </mc:Choice>
      <mc:Fallback>
        <oleObject progId="Equation.AxMath" shapeId="2135" r:id="rId68"/>
      </mc:Fallback>
    </mc:AlternateContent>
    <mc:AlternateContent xmlns:mc="http://schemas.openxmlformats.org/markup-compatibility/2006">
      <mc:Choice Requires="x14">
        <oleObject progId="Equation.AxMath" shapeId="2136" r:id="rId69">
          <objectPr defaultSize="0" autoPict="0" r:id="rId20">
            <anchor moveWithCells="1" sizeWithCells="1">
              <from>
                <xdr:col>2</xdr:col>
                <xdr:colOff>243840</xdr:colOff>
                <xdr:row>35</xdr:row>
                <xdr:rowOff>15240</xdr:rowOff>
              </from>
              <to>
                <xdr:col>2</xdr:col>
                <xdr:colOff>419100</xdr:colOff>
                <xdr:row>35</xdr:row>
                <xdr:rowOff>213360</xdr:rowOff>
              </to>
            </anchor>
          </objectPr>
        </oleObject>
      </mc:Choice>
      <mc:Fallback>
        <oleObject progId="Equation.AxMath" shapeId="2136" r:id="rId69"/>
      </mc:Fallback>
    </mc:AlternateContent>
    <mc:AlternateContent xmlns:mc="http://schemas.openxmlformats.org/markup-compatibility/2006">
      <mc:Choice Requires="x14">
        <oleObject progId="Equation.AxMath" shapeId="2137" r:id="rId70">
          <objectPr defaultSize="0" autoPict="0" r:id="rId22">
            <anchor moveWithCells="1" sizeWithCells="1">
              <from>
                <xdr:col>2</xdr:col>
                <xdr:colOff>228600</xdr:colOff>
                <xdr:row>36</xdr:row>
                <xdr:rowOff>0</xdr:rowOff>
              </from>
              <to>
                <xdr:col>2</xdr:col>
                <xdr:colOff>411480</xdr:colOff>
                <xdr:row>36</xdr:row>
                <xdr:rowOff>198120</xdr:rowOff>
              </to>
            </anchor>
          </objectPr>
        </oleObject>
      </mc:Choice>
      <mc:Fallback>
        <oleObject progId="Equation.AxMath" shapeId="2137" r:id="rId70"/>
      </mc:Fallback>
    </mc:AlternateContent>
    <mc:AlternateContent xmlns:mc="http://schemas.openxmlformats.org/markup-compatibility/2006">
      <mc:Choice Requires="x14">
        <oleObject progId="Equation.AxMath" shapeId="2138" r:id="rId71">
          <objectPr defaultSize="0" autoPict="0" r:id="rId24">
            <anchor moveWithCells="1" sizeWithCells="1">
              <from>
                <xdr:col>2</xdr:col>
                <xdr:colOff>228600</xdr:colOff>
                <xdr:row>37</xdr:row>
                <xdr:rowOff>0</xdr:rowOff>
              </from>
              <to>
                <xdr:col>2</xdr:col>
                <xdr:colOff>403860</xdr:colOff>
                <xdr:row>37</xdr:row>
                <xdr:rowOff>205740</xdr:rowOff>
              </to>
            </anchor>
          </objectPr>
        </oleObject>
      </mc:Choice>
      <mc:Fallback>
        <oleObject progId="Equation.AxMath" shapeId="2138" r:id="rId71"/>
      </mc:Fallback>
    </mc:AlternateContent>
    <mc:AlternateContent xmlns:mc="http://schemas.openxmlformats.org/markup-compatibility/2006">
      <mc:Choice Requires="x14">
        <oleObject progId="Equation.AxMath" shapeId="2139" r:id="rId72">
          <objectPr defaultSize="0" autoPict="0" r:id="rId26">
            <anchor moveWithCells="1" sizeWithCells="1">
              <from>
                <xdr:col>2</xdr:col>
                <xdr:colOff>228600</xdr:colOff>
                <xdr:row>37</xdr:row>
                <xdr:rowOff>213360</xdr:rowOff>
              </from>
              <to>
                <xdr:col>2</xdr:col>
                <xdr:colOff>411480</xdr:colOff>
                <xdr:row>38</xdr:row>
                <xdr:rowOff>190500</xdr:rowOff>
              </to>
            </anchor>
          </objectPr>
        </oleObject>
      </mc:Choice>
      <mc:Fallback>
        <oleObject progId="Equation.AxMath" shapeId="2139" r:id="rId72"/>
      </mc:Fallback>
    </mc:AlternateContent>
    <mc:AlternateContent xmlns:mc="http://schemas.openxmlformats.org/markup-compatibility/2006">
      <mc:Choice Requires="x14">
        <oleObject progId="Equation.AxMath" shapeId="2140" r:id="rId73">
          <objectPr defaultSize="0" autoPict="0" r:id="rId40">
            <anchor moveWithCells="1" sizeWithCells="1">
              <from>
                <xdr:col>3</xdr:col>
                <xdr:colOff>99060</xdr:colOff>
                <xdr:row>28</xdr:row>
                <xdr:rowOff>22860</xdr:rowOff>
              </from>
              <to>
                <xdr:col>3</xdr:col>
                <xdr:colOff>693420</xdr:colOff>
                <xdr:row>29</xdr:row>
                <xdr:rowOff>0</xdr:rowOff>
              </to>
            </anchor>
          </objectPr>
        </oleObject>
      </mc:Choice>
      <mc:Fallback>
        <oleObject progId="Equation.AxMath" shapeId="2140" r:id="rId73"/>
      </mc:Fallback>
    </mc:AlternateContent>
    <mc:AlternateContent xmlns:mc="http://schemas.openxmlformats.org/markup-compatibility/2006">
      <mc:Choice Requires="x14">
        <oleObject progId="Equation.AxMath" shapeId="2141" r:id="rId74">
          <objectPr defaultSize="0" autoPict="0" r:id="rId42">
            <anchor moveWithCells="1" sizeWithCells="1">
              <from>
                <xdr:col>3</xdr:col>
                <xdr:colOff>106680</xdr:colOff>
                <xdr:row>29</xdr:row>
                <xdr:rowOff>30480</xdr:rowOff>
              </from>
              <to>
                <xdr:col>3</xdr:col>
                <xdr:colOff>685800</xdr:colOff>
                <xdr:row>30</xdr:row>
                <xdr:rowOff>7620</xdr:rowOff>
              </to>
            </anchor>
          </objectPr>
        </oleObject>
      </mc:Choice>
      <mc:Fallback>
        <oleObject progId="Equation.AxMath" shapeId="2141" r:id="rId74"/>
      </mc:Fallback>
    </mc:AlternateContent>
    <mc:AlternateContent xmlns:mc="http://schemas.openxmlformats.org/markup-compatibility/2006">
      <mc:Choice Requires="x14">
        <oleObject progId="Equation.AxMath" shapeId="2142" r:id="rId75">
          <objectPr defaultSize="0" autoPict="0" r:id="rId44">
            <anchor moveWithCells="1" sizeWithCells="1">
              <from>
                <xdr:col>3</xdr:col>
                <xdr:colOff>327660</xdr:colOff>
                <xdr:row>30</xdr:row>
                <xdr:rowOff>30480</xdr:rowOff>
              </from>
              <to>
                <xdr:col>3</xdr:col>
                <xdr:colOff>449580</xdr:colOff>
                <xdr:row>31</xdr:row>
                <xdr:rowOff>0</xdr:rowOff>
              </to>
            </anchor>
          </objectPr>
        </oleObject>
      </mc:Choice>
      <mc:Fallback>
        <oleObject progId="Equation.AxMath" shapeId="2142" r:id="rId75"/>
      </mc:Fallback>
    </mc:AlternateContent>
    <mc:AlternateContent xmlns:mc="http://schemas.openxmlformats.org/markup-compatibility/2006">
      <mc:Choice Requires="x14">
        <oleObject progId="Equation.AxMath" shapeId="2143" r:id="rId76">
          <objectPr defaultSize="0" autoPict="0" r:id="rId46">
            <anchor moveWithCells="1" sizeWithCells="1">
              <from>
                <xdr:col>3</xdr:col>
                <xdr:colOff>335280</xdr:colOff>
                <xdr:row>31</xdr:row>
                <xdr:rowOff>0</xdr:rowOff>
              </from>
              <to>
                <xdr:col>3</xdr:col>
                <xdr:colOff>457200</xdr:colOff>
                <xdr:row>31</xdr:row>
                <xdr:rowOff>198120</xdr:rowOff>
              </to>
            </anchor>
          </objectPr>
        </oleObject>
      </mc:Choice>
      <mc:Fallback>
        <oleObject progId="Equation.AxMath" shapeId="2143" r:id="rId76"/>
      </mc:Fallback>
    </mc:AlternateContent>
    <mc:AlternateContent xmlns:mc="http://schemas.openxmlformats.org/markup-compatibility/2006">
      <mc:Choice Requires="x14">
        <oleObject progId="Equation.AxMath" shapeId="2144" r:id="rId77">
          <objectPr defaultSize="0" autoPict="0" r:id="rId48">
            <anchor moveWithCells="1" sizeWithCells="1">
              <from>
                <xdr:col>3</xdr:col>
                <xdr:colOff>335280</xdr:colOff>
                <xdr:row>27</xdr:row>
                <xdr:rowOff>45720</xdr:rowOff>
              </from>
              <to>
                <xdr:col>3</xdr:col>
                <xdr:colOff>434340</xdr:colOff>
                <xdr:row>28</xdr:row>
                <xdr:rowOff>15240</xdr:rowOff>
              </to>
            </anchor>
          </objectPr>
        </oleObject>
      </mc:Choice>
      <mc:Fallback>
        <oleObject progId="Equation.AxMath" shapeId="2144" r:id="rId7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单向板计算</vt:lpstr>
      <vt:lpstr>双向板计算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2019-04-09T15:25:56Z</dcterms:modified>
</cp:coreProperties>
</file>