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alytics for Business Decision Making\SEM 2\Business Decision Making through Adv analytics\Susan Wong's Personal Budgeting Model\"/>
    </mc:Choice>
  </mc:AlternateContent>
  <xr:revisionPtr revIDLastSave="0" documentId="13_ncr:1_{B4877CB1-2094-4D3A-AD5E-8D3A243ABDD3}" xr6:coauthVersionLast="47" xr6:coauthVersionMax="47" xr10:uidLastSave="{00000000-0000-0000-0000-000000000000}"/>
  <bookViews>
    <workbookView xWindow="-108" yWindow="-108" windowWidth="23256" windowHeight="12456" activeTab="1" xr2:uid="{044E9EB6-6ED5-4060-98A5-637D65A03DA6}"/>
  </bookViews>
  <sheets>
    <sheet name="Method 1" sheetId="1" r:id="rId1"/>
    <sheet name="Method 2" sheetId="2" r:id="rId2"/>
    <sheet name="Without 38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E5" i="3" s="1"/>
  <c r="F5" i="3" s="1"/>
  <c r="S16" i="3"/>
  <c r="S15" i="3"/>
  <c r="S14" i="3"/>
  <c r="S13" i="3"/>
  <c r="S12" i="3"/>
  <c r="S11" i="3"/>
  <c r="S10" i="3"/>
  <c r="S9" i="3"/>
  <c r="S8" i="3"/>
  <c r="S7" i="3"/>
  <c r="S6" i="3"/>
  <c r="S5" i="3"/>
  <c r="J2" i="3"/>
  <c r="E5" i="1"/>
  <c r="M17" i="2"/>
  <c r="S15" i="2"/>
  <c r="S14" i="2"/>
  <c r="S13" i="2"/>
  <c r="S12" i="2"/>
  <c r="S11" i="2"/>
  <c r="S10" i="2"/>
  <c r="S9" i="2"/>
  <c r="S8" i="2"/>
  <c r="S7" i="2"/>
  <c r="S5" i="2"/>
  <c r="J2" i="2"/>
  <c r="E5" i="2" s="1"/>
  <c r="F5" i="2" s="1"/>
  <c r="O16" i="1"/>
  <c r="E16" i="1"/>
  <c r="H5" i="1"/>
  <c r="G5" i="1"/>
  <c r="S7" i="1"/>
  <c r="S10" i="1"/>
  <c r="Q11" i="1"/>
  <c r="S13" i="1"/>
  <c r="Q14" i="1"/>
  <c r="S14" i="1" s="1"/>
  <c r="S15" i="1"/>
  <c r="Q16" i="1"/>
  <c r="S6" i="1"/>
  <c r="S8" i="1"/>
  <c r="S9" i="1"/>
  <c r="S11" i="1"/>
  <c r="S12" i="1"/>
  <c r="S16" i="1"/>
  <c r="S17" i="1"/>
  <c r="Q6" i="1"/>
  <c r="S5" i="1"/>
  <c r="I5" i="1" s="1"/>
  <c r="H5" i="3" l="1"/>
  <c r="G5" i="3"/>
  <c r="I5" i="3"/>
  <c r="H5" i="2"/>
  <c r="G5" i="2"/>
  <c r="I5" i="2"/>
  <c r="S16" i="2"/>
  <c r="S6" i="2"/>
  <c r="J2" i="1"/>
  <c r="L12" i="3" l="1"/>
  <c r="O12" i="3"/>
  <c r="M6" i="3"/>
  <c r="E6" i="3" s="1"/>
  <c r="F6" i="3" s="1"/>
  <c r="J6" i="3"/>
  <c r="K8" i="3"/>
  <c r="N8" i="3"/>
  <c r="O12" i="2"/>
  <c r="L12" i="2"/>
  <c r="J6" i="2"/>
  <c r="M6" i="2"/>
  <c r="E6" i="2" s="1"/>
  <c r="F6" i="2" s="1"/>
  <c r="K8" i="2"/>
  <c r="N8" i="2"/>
  <c r="F5" i="1"/>
  <c r="H6" i="3" l="1"/>
  <c r="G6" i="3"/>
  <c r="I6" i="3"/>
  <c r="H6" i="2"/>
  <c r="G6" i="2"/>
  <c r="I6" i="2"/>
  <c r="M6" i="1"/>
  <c r="O12" i="1"/>
  <c r="M7" i="3" l="1"/>
  <c r="E7" i="3" s="1"/>
  <c r="F7" i="3" s="1"/>
  <c r="J7" i="3"/>
  <c r="K9" i="3"/>
  <c r="N9" i="3"/>
  <c r="O13" i="3"/>
  <c r="L13" i="3"/>
  <c r="L13" i="2"/>
  <c r="O13" i="2"/>
  <c r="J7" i="2"/>
  <c r="M7" i="2"/>
  <c r="E7" i="2" s="1"/>
  <c r="F7" i="2" s="1"/>
  <c r="N9" i="2"/>
  <c r="K9" i="2"/>
  <c r="L12" i="1"/>
  <c r="J6" i="1"/>
  <c r="N8" i="1"/>
  <c r="K8" i="1"/>
  <c r="E6" i="1"/>
  <c r="F6" i="1" s="1"/>
  <c r="H7" i="3" l="1"/>
  <c r="G7" i="3"/>
  <c r="I7" i="3"/>
  <c r="H7" i="2"/>
  <c r="G7" i="2"/>
  <c r="I7" i="2"/>
  <c r="I6" i="1"/>
  <c r="O13" i="1" s="1"/>
  <c r="H6" i="1"/>
  <c r="N9" i="1" s="1"/>
  <c r="G6" i="1"/>
  <c r="M7" i="1" s="1"/>
  <c r="L14" i="3" l="1"/>
  <c r="O14" i="3"/>
  <c r="M8" i="3"/>
  <c r="E8" i="3" s="1"/>
  <c r="F8" i="3" s="1"/>
  <c r="J8" i="3"/>
  <c r="N10" i="3"/>
  <c r="K10" i="3"/>
  <c r="O14" i="2"/>
  <c r="L14" i="2"/>
  <c r="J8" i="2"/>
  <c r="M8" i="2"/>
  <c r="E8" i="2" s="1"/>
  <c r="F8" i="2" s="1"/>
  <c r="N10" i="2"/>
  <c r="K10" i="2"/>
  <c r="K9" i="1"/>
  <c r="J7" i="1"/>
  <c r="L13" i="1"/>
  <c r="E7" i="1"/>
  <c r="F7" i="1" s="1"/>
  <c r="H8" i="3" l="1"/>
  <c r="G8" i="3"/>
  <c r="I8" i="3"/>
  <c r="H8" i="2"/>
  <c r="G8" i="2"/>
  <c r="I8" i="2"/>
  <c r="H7" i="1"/>
  <c r="N10" i="1" s="1"/>
  <c r="I7" i="1"/>
  <c r="G7" i="1"/>
  <c r="M8" i="1" s="1"/>
  <c r="O14" i="1"/>
  <c r="N11" i="3" l="1"/>
  <c r="K11" i="3"/>
  <c r="O15" i="3"/>
  <c r="L15" i="3"/>
  <c r="J9" i="3"/>
  <c r="M9" i="3"/>
  <c r="E9" i="3" s="1"/>
  <c r="F9" i="3" s="1"/>
  <c r="O15" i="2"/>
  <c r="L15" i="2"/>
  <c r="M9" i="2"/>
  <c r="E9" i="2" s="1"/>
  <c r="F9" i="2" s="1"/>
  <c r="J9" i="2"/>
  <c r="K11" i="2"/>
  <c r="N11" i="2"/>
  <c r="J8" i="1"/>
  <c r="E8" i="1"/>
  <c r="F8" i="1" s="1"/>
  <c r="K10" i="1"/>
  <c r="L14" i="1"/>
  <c r="I9" i="3" l="1"/>
  <c r="H9" i="3"/>
  <c r="G9" i="3"/>
  <c r="G9" i="2"/>
  <c r="H9" i="2"/>
  <c r="I9" i="2"/>
  <c r="G8" i="1"/>
  <c r="H8" i="1"/>
  <c r="I8" i="1"/>
  <c r="O15" i="1" s="1"/>
  <c r="N11" i="1"/>
  <c r="L16" i="3" l="1"/>
  <c r="O16" i="3"/>
  <c r="M10" i="3"/>
  <c r="E10" i="3" s="1"/>
  <c r="F10" i="3" s="1"/>
  <c r="J10" i="3"/>
  <c r="K12" i="3"/>
  <c r="N12" i="3"/>
  <c r="N12" i="2"/>
  <c r="K12" i="2"/>
  <c r="O16" i="2"/>
  <c r="L16" i="2"/>
  <c r="M10" i="2"/>
  <c r="E10" i="2" s="1"/>
  <c r="F10" i="2" s="1"/>
  <c r="J10" i="2"/>
  <c r="J9" i="1"/>
  <c r="M9" i="1"/>
  <c r="E9" i="1" s="1"/>
  <c r="F9" i="1" s="1"/>
  <c r="I9" i="1" s="1"/>
  <c r="K11" i="1"/>
  <c r="L15" i="1"/>
  <c r="H10" i="3" l="1"/>
  <c r="I10" i="3"/>
  <c r="O17" i="3" s="1"/>
  <c r="G10" i="3"/>
  <c r="G10" i="2"/>
  <c r="H10" i="2"/>
  <c r="I10" i="2"/>
  <c r="O17" i="2" s="1"/>
  <c r="G9" i="1"/>
  <c r="M10" i="1" s="1"/>
  <c r="E10" i="1" s="1"/>
  <c r="F10" i="1" s="1"/>
  <c r="I10" i="1" s="1"/>
  <c r="H9" i="1"/>
  <c r="N12" i="1"/>
  <c r="N13" i="3" l="1"/>
  <c r="K13" i="3"/>
  <c r="M11" i="3"/>
  <c r="E11" i="3" s="1"/>
  <c r="F11" i="3" s="1"/>
  <c r="J11" i="3"/>
  <c r="N13" i="2"/>
  <c r="K13" i="2"/>
  <c r="J11" i="2"/>
  <c r="M11" i="2"/>
  <c r="E11" i="2" s="1"/>
  <c r="F11" i="2" s="1"/>
  <c r="G10" i="1"/>
  <c r="M11" i="1" s="1"/>
  <c r="H10" i="1"/>
  <c r="J10" i="1"/>
  <c r="L16" i="1"/>
  <c r="O17" i="1"/>
  <c r="N13" i="1"/>
  <c r="K12" i="1"/>
  <c r="H11" i="3" l="1"/>
  <c r="G11" i="3"/>
  <c r="I11" i="3"/>
  <c r="H11" i="2"/>
  <c r="G11" i="2"/>
  <c r="I11" i="2"/>
  <c r="E11" i="1"/>
  <c r="F11" i="1" s="1"/>
  <c r="J11" i="1"/>
  <c r="K13" i="1"/>
  <c r="J12" i="3" l="1"/>
  <c r="M12" i="3"/>
  <c r="E12" i="3" s="1"/>
  <c r="F12" i="3" s="1"/>
  <c r="N14" i="3"/>
  <c r="K14" i="3"/>
  <c r="J12" i="2"/>
  <c r="M12" i="2"/>
  <c r="E12" i="2" s="1"/>
  <c r="F12" i="2" s="1"/>
  <c r="N14" i="2"/>
  <c r="K14" i="2"/>
  <c r="H11" i="1"/>
  <c r="N14" i="1" s="1"/>
  <c r="I11" i="1"/>
  <c r="G11" i="1"/>
  <c r="M12" i="1" s="1"/>
  <c r="H12" i="3" l="1"/>
  <c r="G12" i="3"/>
  <c r="I12" i="3"/>
  <c r="H12" i="2"/>
  <c r="I12" i="2"/>
  <c r="G12" i="2"/>
  <c r="J12" i="1"/>
  <c r="E12" i="1"/>
  <c r="F12" i="1" s="1"/>
  <c r="K14" i="1"/>
  <c r="J13" i="3" l="1"/>
  <c r="M13" i="3"/>
  <c r="E13" i="3" s="1"/>
  <c r="F13" i="3" s="1"/>
  <c r="N15" i="3"/>
  <c r="K15" i="3"/>
  <c r="J13" i="2"/>
  <c r="M13" i="2"/>
  <c r="E13" i="2" s="1"/>
  <c r="F13" i="2" s="1"/>
  <c r="K15" i="2"/>
  <c r="N15" i="2"/>
  <c r="H12" i="1"/>
  <c r="N15" i="1" s="1"/>
  <c r="I12" i="1"/>
  <c r="G12" i="1"/>
  <c r="H13" i="3" l="1"/>
  <c r="G13" i="3"/>
  <c r="I13" i="3"/>
  <c r="I13" i="2"/>
  <c r="H13" i="2"/>
  <c r="G13" i="2"/>
  <c r="M13" i="1"/>
  <c r="E13" i="1" s="1"/>
  <c r="F13" i="1" s="1"/>
  <c r="I13" i="1" s="1"/>
  <c r="J13" i="1"/>
  <c r="K15" i="1"/>
  <c r="J14" i="3" l="1"/>
  <c r="M14" i="3"/>
  <c r="E14" i="3" s="1"/>
  <c r="F14" i="3" s="1"/>
  <c r="K16" i="3"/>
  <c r="N16" i="3"/>
  <c r="M14" i="2"/>
  <c r="E14" i="2" s="1"/>
  <c r="F14" i="2" s="1"/>
  <c r="J14" i="2"/>
  <c r="N16" i="2"/>
  <c r="K16" i="2"/>
  <c r="G13" i="1"/>
  <c r="M14" i="1" s="1"/>
  <c r="E14" i="1" s="1"/>
  <c r="F14" i="1" s="1"/>
  <c r="H13" i="1"/>
  <c r="N16" i="1" s="1"/>
  <c r="I14" i="3" l="1"/>
  <c r="H14" i="3"/>
  <c r="N17" i="3" s="1"/>
  <c r="G14" i="3"/>
  <c r="H14" i="2"/>
  <c r="N17" i="2" s="1"/>
  <c r="G14" i="2"/>
  <c r="I14" i="2"/>
  <c r="H14" i="1"/>
  <c r="N17" i="1" s="1"/>
  <c r="I14" i="1"/>
  <c r="G14" i="1"/>
  <c r="J14" i="1"/>
  <c r="K16" i="1"/>
  <c r="M15" i="1"/>
  <c r="M15" i="3" l="1"/>
  <c r="E15" i="3" s="1"/>
  <c r="F15" i="3" s="1"/>
  <c r="J15" i="3"/>
  <c r="J15" i="2"/>
  <c r="M15" i="2"/>
  <c r="E15" i="2" s="1"/>
  <c r="F15" i="2" s="1"/>
  <c r="E15" i="1"/>
  <c r="F15" i="1" s="1"/>
  <c r="J15" i="1"/>
  <c r="H15" i="3" l="1"/>
  <c r="G15" i="3"/>
  <c r="I15" i="3"/>
  <c r="H15" i="2"/>
  <c r="G15" i="2"/>
  <c r="I15" i="2"/>
  <c r="H15" i="1"/>
  <c r="I15" i="1"/>
  <c r="G15" i="1"/>
  <c r="M16" i="1" s="1"/>
  <c r="J16" i="3" l="1"/>
  <c r="M16" i="3"/>
  <c r="E16" i="3" s="1"/>
  <c r="F16" i="3" s="1"/>
  <c r="M16" i="2"/>
  <c r="E16" i="2" s="1"/>
  <c r="F16" i="2" s="1"/>
  <c r="J16" i="2"/>
  <c r="F16" i="1"/>
  <c r="I16" i="1" s="1"/>
  <c r="J16" i="1"/>
  <c r="F19" i="3" l="1"/>
  <c r="I16" i="3"/>
  <c r="H16" i="3"/>
  <c r="G16" i="3"/>
  <c r="M17" i="3" s="1"/>
  <c r="F20" i="3" s="1"/>
  <c r="H16" i="2"/>
  <c r="F19" i="2"/>
  <c r="G16" i="2"/>
  <c r="F20" i="2" s="1"/>
  <c r="I16" i="2"/>
  <c r="G16" i="1"/>
  <c r="M17" i="1" s="1"/>
  <c r="F20" i="1" s="1"/>
  <c r="H16" i="1"/>
  <c r="F19" i="1"/>
</calcChain>
</file>

<file path=xl/sharedStrings.xml><?xml version="1.0" encoding="utf-8"?>
<sst xmlns="http://schemas.openxmlformats.org/spreadsheetml/2006/main" count="103" uniqueCount="32">
  <si>
    <t>Susan Wong’s Personal Budgeting Model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</si>
  <si>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</si>
  <si>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</si>
  <si>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</si>
  <si>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</si>
  <si>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</si>
  <si>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</si>
  <si>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</si>
  <si>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</si>
  <si>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</si>
  <si>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</si>
  <si>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</si>
  <si>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</si>
  <si>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</si>
  <si>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Bills ($)</t>
  </si>
  <si>
    <t>Income</t>
  </si>
  <si>
    <t>Available Funds</t>
  </si>
  <si>
    <t>Left-overs at the start of the year</t>
  </si>
  <si>
    <t>xi</t>
  </si>
  <si>
    <t>yi</t>
  </si>
  <si>
    <t>zi</t>
  </si>
  <si>
    <t>Principal of xi</t>
  </si>
  <si>
    <t>Principal of yi</t>
  </si>
  <si>
    <t>Principal of zi</t>
  </si>
  <si>
    <t>Amount set aside xi</t>
  </si>
  <si>
    <t>Amount set aside yi</t>
  </si>
  <si>
    <t>Amount set aside zi</t>
  </si>
  <si>
    <t>Amount left at the end of the year including savings</t>
  </si>
  <si>
    <t>Amount left at the end of the year if not invested</t>
  </si>
  <si>
    <t>Percent of Investment</t>
  </si>
  <si>
    <t>Amount Saved</t>
  </si>
  <si>
    <t>Amount used from Left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</si>
</sst>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EFA4-85E1-4DE7-B09E-3BDF135FBFE6}">
  <dimension ref="A1:S20"/>
  <sheetViews>
    <sheetView workbookViewId="0">
      <selection activeCell="V4" sqref="V4"/>
    </sheetView>
  </sheetViews>
  <sheetFormatPr defaultRowHeight="14.4" x14ac:dyDescent="0.3"/>
  <cols>
    <col min="3" max="4" width="9.5546875" bestFit="1" customWidth="1"/>
    <col min="5" max="5" width="13.6640625" bestFit="1" customWidth="1"/>
    <col min="6" max="6" width="10.88671875" customWidth="1"/>
    <col min="7" max="7" width="9.21875" bestFit="1" customWidth="1"/>
    <col min="8" max="8" width="9.5546875" bestFit="1" customWidth="1"/>
    <col min="9" max="12" width="8.5546875" customWidth="1"/>
    <col min="13" max="15" width="11.6640625" bestFit="1" customWidth="1"/>
  </cols>
  <sheetData>
    <row r="1" spans="1:19" ht="20.399999999999999" x14ac:dyDescent="0.3">
      <c r="A1" s="1" t="s">
        <v>0</v>
      </c>
      <c r="B1" s="1"/>
      <c r="C1" s="1"/>
      <c r="D1" s="1"/>
      <c r="E1" s="1"/>
      <c r="F1" s="1"/>
      <c r="G1" s="1"/>
    </row>
    <row r="2" spans="1:19" ht="43.2" customHeight="1" x14ac:dyDescent="0.3">
      <c r="I2" s="2" t="s">
        <v>17</v>
      </c>
      <c r="J2">
        <f>3800</f>
        <v>3800</v>
      </c>
      <c r="K2" s="2"/>
      <c r="L2" s="2"/>
    </row>
    <row r="3" spans="1:19" x14ac:dyDescent="0.3">
      <c r="Q3" s="7" t="s">
        <v>29</v>
      </c>
      <c r="R3" s="7"/>
      <c r="S3" s="7"/>
    </row>
    <row r="4" spans="1:19" ht="57.6" customHeight="1" x14ac:dyDescent="0.3">
      <c r="B4" s="4" t="s">
        <v>1</v>
      </c>
      <c r="C4" s="4" t="s">
        <v>14</v>
      </c>
      <c r="D4" s="4" t="s">
        <v>15</v>
      </c>
      <c r="E4" s="4" t="s">
        <v>16</v>
      </c>
      <c r="F4" s="4" t="s">
        <v>30</v>
      </c>
      <c r="G4" s="4" t="s">
        <v>18</v>
      </c>
      <c r="H4" s="4" t="s">
        <v>19</v>
      </c>
      <c r="I4" s="4" t="s">
        <v>20</v>
      </c>
      <c r="J4" s="4" t="s">
        <v>24</v>
      </c>
      <c r="K4" s="4" t="s">
        <v>25</v>
      </c>
      <c r="L4" s="4" t="s">
        <v>26</v>
      </c>
      <c r="M4" s="4" t="s">
        <v>21</v>
      </c>
      <c r="N4" s="4" t="s">
        <v>22</v>
      </c>
      <c r="O4" s="4" t="s">
        <v>23</v>
      </c>
      <c r="Q4" s="8" t="s">
        <v>18</v>
      </c>
      <c r="R4" s="8" t="s">
        <v>19</v>
      </c>
      <c r="S4" s="8" t="s">
        <v>20</v>
      </c>
    </row>
    <row r="5" spans="1:19" x14ac:dyDescent="0.3">
      <c r="B5" t="s">
        <v>2</v>
      </c>
      <c r="C5" s="3">
        <v>2750</v>
      </c>
      <c r="D5" s="3">
        <v>2450</v>
      </c>
      <c r="E5" s="3">
        <f>D5+J2</f>
        <v>6250</v>
      </c>
      <c r="F5" s="3">
        <f>E5-C5</f>
        <v>3500</v>
      </c>
      <c r="G5" s="3">
        <f>Q5*F5</f>
        <v>525</v>
      </c>
      <c r="H5" s="3">
        <f>R5*F5</f>
        <v>875</v>
      </c>
      <c r="I5" s="3">
        <f>S5*F5</f>
        <v>2100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 s="3">
        <v>0.15</v>
      </c>
      <c r="R5" s="3">
        <v>0.25</v>
      </c>
      <c r="S5" s="3">
        <f>1-Q5-R5</f>
        <v>0.6</v>
      </c>
    </row>
    <row r="6" spans="1:19" x14ac:dyDescent="0.3">
      <c r="B6" t="s">
        <v>3</v>
      </c>
      <c r="C6" s="3">
        <v>2860</v>
      </c>
      <c r="D6" s="3">
        <v>2450</v>
      </c>
      <c r="E6" s="3">
        <f>D6+M6+O6+N6</f>
        <v>2975</v>
      </c>
      <c r="F6" s="3">
        <f>E6-C6</f>
        <v>115</v>
      </c>
      <c r="G6" s="3">
        <f t="shared" ref="G6:G16" si="0">Q6*F6</f>
        <v>11.5</v>
      </c>
      <c r="H6" s="3">
        <f t="shared" ref="H6:H16" si="1">R6*F6</f>
        <v>34.5</v>
      </c>
      <c r="I6" s="3">
        <f t="shared" ref="I6:I16" si="2">S6*F6</f>
        <v>69.000000000000014</v>
      </c>
      <c r="J6" s="3">
        <f>0.005*G5</f>
        <v>2.625</v>
      </c>
      <c r="K6" s="3">
        <v>0</v>
      </c>
      <c r="L6" s="3">
        <v>0</v>
      </c>
      <c r="M6" s="3">
        <f>G5</f>
        <v>525</v>
      </c>
      <c r="N6" s="3">
        <v>0</v>
      </c>
      <c r="O6" s="3">
        <v>0</v>
      </c>
      <c r="Q6">
        <f>0.1</f>
        <v>0.1</v>
      </c>
      <c r="R6">
        <v>0.3</v>
      </c>
      <c r="S6" s="3">
        <f t="shared" ref="S6:S17" si="3">1-Q6-R6</f>
        <v>0.60000000000000009</v>
      </c>
    </row>
    <row r="7" spans="1:19" x14ac:dyDescent="0.3">
      <c r="B7" t="s">
        <v>4</v>
      </c>
      <c r="C7" s="3">
        <v>2335</v>
      </c>
      <c r="D7" s="3">
        <v>2450</v>
      </c>
      <c r="E7" s="3">
        <f>D7+M7+O7+N7</f>
        <v>2461.5</v>
      </c>
      <c r="F7" s="3">
        <f t="shared" ref="F6:F16" si="4">E7-C7</f>
        <v>126.5</v>
      </c>
      <c r="G7" s="3">
        <f t="shared" si="0"/>
        <v>0</v>
      </c>
      <c r="H7" s="3">
        <f t="shared" si="1"/>
        <v>0</v>
      </c>
      <c r="I7" s="3">
        <f t="shared" si="2"/>
        <v>126.5</v>
      </c>
      <c r="J7" s="3">
        <f t="shared" ref="J7:J16" si="5">0.005*G6</f>
        <v>5.7500000000000002E-2</v>
      </c>
      <c r="K7" s="3">
        <v>0</v>
      </c>
      <c r="L7" s="3">
        <v>0</v>
      </c>
      <c r="M7" s="3">
        <f t="shared" ref="M7:M19" si="6">G6</f>
        <v>11.5</v>
      </c>
      <c r="N7" s="3">
        <v>0</v>
      </c>
      <c r="O7" s="3">
        <v>0</v>
      </c>
      <c r="Q7">
        <v>0</v>
      </c>
      <c r="R7">
        <v>0</v>
      </c>
      <c r="S7" s="3">
        <f t="shared" si="3"/>
        <v>1</v>
      </c>
    </row>
    <row r="8" spans="1:19" x14ac:dyDescent="0.3">
      <c r="B8" t="s">
        <v>5</v>
      </c>
      <c r="C8" s="3">
        <v>2120</v>
      </c>
      <c r="D8" s="3">
        <v>2450</v>
      </c>
      <c r="E8" s="3">
        <f>D8+M8+O8+N8</f>
        <v>3325</v>
      </c>
      <c r="F8" s="3">
        <f t="shared" si="4"/>
        <v>1205</v>
      </c>
      <c r="G8" s="3">
        <f t="shared" si="0"/>
        <v>0</v>
      </c>
      <c r="H8" s="3">
        <f t="shared" si="1"/>
        <v>361.5</v>
      </c>
      <c r="I8" s="3">
        <f t="shared" si="2"/>
        <v>843.5</v>
      </c>
      <c r="J8" s="3">
        <f t="shared" si="5"/>
        <v>0</v>
      </c>
      <c r="K8" s="3">
        <f>0.02*H5</f>
        <v>17.5</v>
      </c>
      <c r="L8" s="3">
        <v>0</v>
      </c>
      <c r="M8" s="3">
        <f t="shared" si="6"/>
        <v>0</v>
      </c>
      <c r="N8" s="3">
        <f>H5</f>
        <v>875</v>
      </c>
      <c r="O8" s="3">
        <v>0</v>
      </c>
      <c r="Q8">
        <v>0</v>
      </c>
      <c r="R8">
        <v>0.3</v>
      </c>
      <c r="S8" s="3">
        <f t="shared" si="3"/>
        <v>0.7</v>
      </c>
    </row>
    <row r="9" spans="1:19" x14ac:dyDescent="0.3">
      <c r="B9" t="s">
        <v>6</v>
      </c>
      <c r="C9" s="3">
        <v>1205</v>
      </c>
      <c r="D9" s="3">
        <v>2450</v>
      </c>
      <c r="E9" s="3">
        <f>D9+M9+O9+N9</f>
        <v>2484.5</v>
      </c>
      <c r="F9" s="3">
        <f t="shared" si="4"/>
        <v>1279.5</v>
      </c>
      <c r="G9" s="3">
        <f t="shared" si="0"/>
        <v>0</v>
      </c>
      <c r="H9" s="3">
        <f t="shared" si="1"/>
        <v>0</v>
      </c>
      <c r="I9" s="3">
        <f t="shared" si="2"/>
        <v>1279.5</v>
      </c>
      <c r="J9" s="3">
        <f t="shared" si="5"/>
        <v>0</v>
      </c>
      <c r="K9" s="3">
        <f t="shared" ref="K9:K16" si="7">0.02*H6</f>
        <v>0.69000000000000006</v>
      </c>
      <c r="L9" s="3">
        <v>0</v>
      </c>
      <c r="M9" s="3">
        <f t="shared" si="6"/>
        <v>0</v>
      </c>
      <c r="N9" s="3">
        <f t="shared" ref="N9:N19" si="8">H6</f>
        <v>34.5</v>
      </c>
      <c r="O9" s="3">
        <v>0</v>
      </c>
      <c r="Q9">
        <v>0</v>
      </c>
      <c r="R9">
        <v>0</v>
      </c>
      <c r="S9" s="3">
        <f t="shared" si="3"/>
        <v>1</v>
      </c>
    </row>
    <row r="10" spans="1:19" x14ac:dyDescent="0.3">
      <c r="B10" t="s">
        <v>7</v>
      </c>
      <c r="C10" s="3">
        <v>1600</v>
      </c>
      <c r="D10" s="3">
        <v>2450</v>
      </c>
      <c r="E10" s="3">
        <f>D10+M10+O10+N10</f>
        <v>2450</v>
      </c>
      <c r="F10" s="3">
        <f t="shared" si="4"/>
        <v>850</v>
      </c>
      <c r="G10" s="3">
        <f t="shared" si="0"/>
        <v>255</v>
      </c>
      <c r="H10" s="3">
        <f t="shared" si="1"/>
        <v>0</v>
      </c>
      <c r="I10" s="3">
        <f t="shared" si="2"/>
        <v>595</v>
      </c>
      <c r="J10" s="3">
        <f t="shared" si="5"/>
        <v>0</v>
      </c>
      <c r="K10" s="3">
        <f t="shared" si="7"/>
        <v>0</v>
      </c>
      <c r="L10" s="3">
        <v>0</v>
      </c>
      <c r="M10" s="3">
        <f t="shared" si="6"/>
        <v>0</v>
      </c>
      <c r="N10" s="3">
        <f t="shared" si="8"/>
        <v>0</v>
      </c>
      <c r="O10" s="3">
        <v>0</v>
      </c>
      <c r="Q10">
        <v>0.3</v>
      </c>
      <c r="R10">
        <v>0</v>
      </c>
      <c r="S10" s="3">
        <f t="shared" si="3"/>
        <v>0.7</v>
      </c>
    </row>
    <row r="11" spans="1:19" x14ac:dyDescent="0.3">
      <c r="B11" t="s">
        <v>8</v>
      </c>
      <c r="C11" s="3">
        <v>3050</v>
      </c>
      <c r="D11" s="3">
        <v>2450</v>
      </c>
      <c r="E11" s="3">
        <f>D11+M11+O11+N11</f>
        <v>3066.5</v>
      </c>
      <c r="F11" s="3">
        <f t="shared" si="4"/>
        <v>16.5</v>
      </c>
      <c r="G11" s="3">
        <f t="shared" si="0"/>
        <v>1.6500000000000001</v>
      </c>
      <c r="H11" s="3">
        <f t="shared" si="1"/>
        <v>4.95</v>
      </c>
      <c r="I11" s="3">
        <f t="shared" si="2"/>
        <v>9.9000000000000021</v>
      </c>
      <c r="J11" s="3">
        <f t="shared" si="5"/>
        <v>1.2750000000000001</v>
      </c>
      <c r="K11" s="3">
        <f t="shared" si="7"/>
        <v>7.23</v>
      </c>
      <c r="L11" s="3">
        <v>0</v>
      </c>
      <c r="M11" s="3">
        <f t="shared" si="6"/>
        <v>255</v>
      </c>
      <c r="N11" s="3">
        <f t="shared" si="8"/>
        <v>361.5</v>
      </c>
      <c r="O11" s="3">
        <v>0</v>
      </c>
      <c r="Q11">
        <f t="shared" ref="Q7:Q16" si="9">0.1</f>
        <v>0.1</v>
      </c>
      <c r="R11">
        <v>0.3</v>
      </c>
      <c r="S11" s="3">
        <f t="shared" si="3"/>
        <v>0.60000000000000009</v>
      </c>
    </row>
    <row r="12" spans="1:19" x14ac:dyDescent="0.3">
      <c r="B12" t="s">
        <v>9</v>
      </c>
      <c r="C12" s="3">
        <v>2300</v>
      </c>
      <c r="D12" s="3">
        <v>2450</v>
      </c>
      <c r="E12" s="3">
        <f>D12+M12+O12+N12</f>
        <v>4551.6499999999996</v>
      </c>
      <c r="F12" s="3">
        <f t="shared" si="4"/>
        <v>2251.6499999999996</v>
      </c>
      <c r="G12" s="3">
        <f t="shared" si="0"/>
        <v>0</v>
      </c>
      <c r="H12" s="3">
        <f t="shared" si="1"/>
        <v>0</v>
      </c>
      <c r="I12" s="3">
        <f t="shared" si="2"/>
        <v>2251.6499999999996</v>
      </c>
      <c r="J12" s="3">
        <f t="shared" si="5"/>
        <v>8.2500000000000004E-3</v>
      </c>
      <c r="K12" s="3">
        <f t="shared" si="7"/>
        <v>0</v>
      </c>
      <c r="L12" s="3">
        <f>0.06*I5</f>
        <v>126</v>
      </c>
      <c r="M12" s="3">
        <f t="shared" si="6"/>
        <v>1.6500000000000001</v>
      </c>
      <c r="N12" s="3">
        <f t="shared" si="8"/>
        <v>0</v>
      </c>
      <c r="O12" s="3">
        <f>I5</f>
        <v>2100</v>
      </c>
      <c r="Q12">
        <v>0</v>
      </c>
      <c r="R12">
        <v>0</v>
      </c>
      <c r="S12" s="3">
        <f t="shared" si="3"/>
        <v>1</v>
      </c>
    </row>
    <row r="13" spans="1:19" x14ac:dyDescent="0.3">
      <c r="B13" t="s">
        <v>10</v>
      </c>
      <c r="C13" s="3">
        <v>1975</v>
      </c>
      <c r="D13" s="3">
        <v>2450</v>
      </c>
      <c r="E13" s="3">
        <f>D13+M13+O13+N13</f>
        <v>2519</v>
      </c>
      <c r="F13" s="3">
        <f t="shared" si="4"/>
        <v>544</v>
      </c>
      <c r="G13" s="3">
        <f t="shared" si="0"/>
        <v>0</v>
      </c>
      <c r="H13" s="3">
        <f t="shared" si="1"/>
        <v>0</v>
      </c>
      <c r="I13" s="3">
        <f t="shared" si="2"/>
        <v>544</v>
      </c>
      <c r="J13" s="3">
        <f t="shared" si="5"/>
        <v>0</v>
      </c>
      <c r="K13" s="3">
        <f t="shared" si="7"/>
        <v>0</v>
      </c>
      <c r="L13" s="3">
        <f t="shared" ref="L13:L16" si="10">0.06*I6</f>
        <v>4.1400000000000006</v>
      </c>
      <c r="M13" s="3">
        <f t="shared" si="6"/>
        <v>0</v>
      </c>
      <c r="N13" s="3">
        <f t="shared" si="8"/>
        <v>0</v>
      </c>
      <c r="O13" s="3">
        <f t="shared" ref="O13:O20" si="11">I6</f>
        <v>69.000000000000014</v>
      </c>
      <c r="Q13">
        <v>0</v>
      </c>
      <c r="R13">
        <v>0</v>
      </c>
      <c r="S13" s="3">
        <f t="shared" si="3"/>
        <v>1</v>
      </c>
    </row>
    <row r="14" spans="1:19" x14ac:dyDescent="0.3">
      <c r="B14" t="s">
        <v>11</v>
      </c>
      <c r="C14" s="3">
        <v>1670</v>
      </c>
      <c r="D14" s="3">
        <v>2450</v>
      </c>
      <c r="E14" s="3">
        <f>D14+M14+O14+N14</f>
        <v>2581.4499999999998</v>
      </c>
      <c r="F14" s="3">
        <f t="shared" si="4"/>
        <v>911.44999999999982</v>
      </c>
      <c r="G14" s="3">
        <f t="shared" si="0"/>
        <v>91.144999999999982</v>
      </c>
      <c r="H14" s="3">
        <f t="shared" si="1"/>
        <v>273.43499999999995</v>
      </c>
      <c r="I14" s="3">
        <f t="shared" si="2"/>
        <v>546.87</v>
      </c>
      <c r="J14" s="3">
        <f t="shared" si="5"/>
        <v>0</v>
      </c>
      <c r="K14" s="3">
        <f t="shared" si="7"/>
        <v>9.9000000000000005E-2</v>
      </c>
      <c r="L14" s="3">
        <f t="shared" si="10"/>
        <v>7.59</v>
      </c>
      <c r="M14" s="3">
        <f t="shared" si="6"/>
        <v>0</v>
      </c>
      <c r="N14" s="3">
        <f t="shared" si="8"/>
        <v>4.95</v>
      </c>
      <c r="O14" s="3">
        <f t="shared" si="11"/>
        <v>126.5</v>
      </c>
      <c r="Q14">
        <f t="shared" si="9"/>
        <v>0.1</v>
      </c>
      <c r="R14">
        <v>0.3</v>
      </c>
      <c r="S14" s="3">
        <f t="shared" si="3"/>
        <v>0.60000000000000009</v>
      </c>
    </row>
    <row r="15" spans="1:19" x14ac:dyDescent="0.3">
      <c r="B15" t="s">
        <v>12</v>
      </c>
      <c r="C15" s="3">
        <v>2710</v>
      </c>
      <c r="D15" s="3">
        <v>2450</v>
      </c>
      <c r="E15" s="3">
        <f>D15+M15+O15+N15</f>
        <v>3384.645</v>
      </c>
      <c r="F15" s="3">
        <f t="shared" si="4"/>
        <v>674.64499999999998</v>
      </c>
      <c r="G15" s="3">
        <f t="shared" si="0"/>
        <v>0</v>
      </c>
      <c r="H15" s="3">
        <f t="shared" si="1"/>
        <v>0</v>
      </c>
      <c r="I15" s="3">
        <f t="shared" si="2"/>
        <v>674.64499999999998</v>
      </c>
      <c r="J15" s="3">
        <f t="shared" si="5"/>
        <v>0.45572499999999994</v>
      </c>
      <c r="K15" s="3">
        <f t="shared" si="7"/>
        <v>0</v>
      </c>
      <c r="L15" s="3">
        <f t="shared" si="10"/>
        <v>50.61</v>
      </c>
      <c r="M15" s="3">
        <f t="shared" si="6"/>
        <v>91.144999999999982</v>
      </c>
      <c r="N15" s="3">
        <f t="shared" si="8"/>
        <v>0</v>
      </c>
      <c r="O15" s="3">
        <f t="shared" si="11"/>
        <v>843.5</v>
      </c>
      <c r="Q15">
        <v>0</v>
      </c>
      <c r="R15">
        <v>0</v>
      </c>
      <c r="S15" s="3">
        <f t="shared" si="3"/>
        <v>1</v>
      </c>
    </row>
    <row r="16" spans="1:19" x14ac:dyDescent="0.3">
      <c r="B16" t="s">
        <v>13</v>
      </c>
      <c r="C16" s="3">
        <v>2980</v>
      </c>
      <c r="D16" s="3">
        <v>2450</v>
      </c>
      <c r="E16" s="3">
        <f>D16+M16+O16+N16</f>
        <v>3729.5</v>
      </c>
      <c r="F16" s="3">
        <f t="shared" si="4"/>
        <v>749.5</v>
      </c>
      <c r="G16" s="3">
        <f t="shared" si="0"/>
        <v>74.95</v>
      </c>
      <c r="H16" s="3">
        <f t="shared" si="1"/>
        <v>224.85</v>
      </c>
      <c r="I16" s="3">
        <f t="shared" si="2"/>
        <v>449.70000000000005</v>
      </c>
      <c r="J16" s="3">
        <f t="shared" si="5"/>
        <v>0</v>
      </c>
      <c r="K16" s="3">
        <f t="shared" si="7"/>
        <v>0</v>
      </c>
      <c r="L16" s="3">
        <f t="shared" si="10"/>
        <v>76.77</v>
      </c>
      <c r="M16" s="3">
        <f t="shared" si="6"/>
        <v>0</v>
      </c>
      <c r="N16" s="3">
        <f t="shared" si="8"/>
        <v>0</v>
      </c>
      <c r="O16" s="3">
        <f>I9</f>
        <v>1279.5</v>
      </c>
      <c r="Q16">
        <f t="shared" si="9"/>
        <v>0.1</v>
      </c>
      <c r="R16">
        <v>0.3</v>
      </c>
      <c r="S16" s="3">
        <f t="shared" si="3"/>
        <v>0.60000000000000009</v>
      </c>
    </row>
    <row r="17" spans="5:19" x14ac:dyDescent="0.3">
      <c r="M17" s="3">
        <f t="shared" si="6"/>
        <v>74.95</v>
      </c>
      <c r="N17" s="3">
        <f t="shared" si="8"/>
        <v>273.43499999999995</v>
      </c>
      <c r="O17" s="3">
        <f t="shared" si="11"/>
        <v>595</v>
      </c>
      <c r="S17" s="3">
        <f t="shared" si="3"/>
        <v>1</v>
      </c>
    </row>
    <row r="18" spans="5:19" x14ac:dyDescent="0.3">
      <c r="M18" s="3"/>
      <c r="N18" s="3"/>
      <c r="O18" s="3"/>
    </row>
    <row r="19" spans="5:19" ht="57.6" x14ac:dyDescent="0.3">
      <c r="E19" s="5" t="s">
        <v>28</v>
      </c>
      <c r="F19" s="6">
        <f>F16</f>
        <v>749.5</v>
      </c>
      <c r="M19" s="3"/>
      <c r="N19" s="3"/>
      <c r="O19" s="3"/>
    </row>
    <row r="20" spans="5:19" ht="57.6" x14ac:dyDescent="0.3">
      <c r="E20" s="5" t="s">
        <v>27</v>
      </c>
      <c r="F20" s="6">
        <f>F16+M17+N17+O17</f>
        <v>1692.885</v>
      </c>
      <c r="O20" s="3"/>
    </row>
  </sheetData>
  <mergeCells count="2">
    <mergeCell ref="A1:G1"/>
    <mergeCell ref="Q3:S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4A8F-5F53-4FA9-8300-6ABD6CE74082}">
  <dimension ref="A1:S20"/>
  <sheetViews>
    <sheetView tabSelected="1" topLeftCell="A4" workbookViewId="0">
      <selection activeCell="M19" sqref="M19"/>
    </sheetView>
  </sheetViews>
  <sheetFormatPr defaultRowHeight="14.4" x14ac:dyDescent="0.3"/>
  <cols>
    <col min="3" max="4" width="9.5546875" bestFit="1" customWidth="1"/>
    <col min="5" max="5" width="13.6640625" bestFit="1" customWidth="1"/>
    <col min="6" max="6" width="10.88671875" customWidth="1"/>
    <col min="7" max="7" width="9.21875" bestFit="1" customWidth="1"/>
    <col min="8" max="8" width="9.5546875" bestFit="1" customWidth="1"/>
    <col min="9" max="12" width="8.5546875" customWidth="1"/>
    <col min="13" max="15" width="11.6640625" bestFit="1" customWidth="1"/>
  </cols>
  <sheetData>
    <row r="1" spans="1:19" ht="20.399999999999999" x14ac:dyDescent="0.3">
      <c r="A1" s="1" t="s">
        <v>0</v>
      </c>
      <c r="B1" s="1"/>
      <c r="C1" s="1"/>
      <c r="D1" s="1"/>
      <c r="E1" s="1"/>
      <c r="F1" s="1"/>
      <c r="G1" s="1"/>
    </row>
    <row r="2" spans="1:19" ht="43.2" customHeight="1" x14ac:dyDescent="0.3">
      <c r="I2" s="2" t="s">
        <v>17</v>
      </c>
      <c r="J2">
        <f>3800</f>
        <v>3800</v>
      </c>
      <c r="K2" s="2"/>
      <c r="L2" s="2"/>
    </row>
    <row r="3" spans="1:19" x14ac:dyDescent="0.3">
      <c r="Q3" s="7" t="s">
        <v>29</v>
      </c>
      <c r="R3" s="7"/>
      <c r="S3" s="7"/>
    </row>
    <row r="4" spans="1:19" ht="57.6" customHeight="1" x14ac:dyDescent="0.3">
      <c r="B4" s="4" t="s">
        <v>1</v>
      </c>
      <c r="C4" s="4" t="s">
        <v>14</v>
      </c>
      <c r="D4" s="4" t="s">
        <v>15</v>
      </c>
      <c r="E4" s="4" t="s">
        <v>16</v>
      </c>
      <c r="F4" s="4" t="s">
        <v>30</v>
      </c>
      <c r="G4" s="4" t="s">
        <v>18</v>
      </c>
      <c r="H4" s="4" t="s">
        <v>19</v>
      </c>
      <c r="I4" s="4" t="s">
        <v>20</v>
      </c>
      <c r="J4" s="4" t="s">
        <v>24</v>
      </c>
      <c r="K4" s="4" t="s">
        <v>25</v>
      </c>
      <c r="L4" s="4" t="s">
        <v>26</v>
      </c>
      <c r="M4" s="4" t="s">
        <v>21</v>
      </c>
      <c r="N4" s="4" t="s">
        <v>22</v>
      </c>
      <c r="O4" s="4" t="s">
        <v>23</v>
      </c>
      <c r="Q4" s="8" t="s">
        <v>18</v>
      </c>
      <c r="R4" s="8" t="s">
        <v>19</v>
      </c>
      <c r="S4" s="8" t="s">
        <v>20</v>
      </c>
    </row>
    <row r="5" spans="1:19" x14ac:dyDescent="0.3">
      <c r="B5" t="s">
        <v>2</v>
      </c>
      <c r="C5" s="3">
        <v>2750</v>
      </c>
      <c r="D5" s="3">
        <v>2450</v>
      </c>
      <c r="E5" s="3">
        <f>D5+J2</f>
        <v>6250</v>
      </c>
      <c r="F5" s="3">
        <f>E5-C5</f>
        <v>3500</v>
      </c>
      <c r="G5" s="3">
        <f>Q5*F5</f>
        <v>525</v>
      </c>
      <c r="H5" s="3">
        <f>R5*F5</f>
        <v>875</v>
      </c>
      <c r="I5" s="3">
        <f>S5*F5</f>
        <v>2100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 s="3">
        <v>0.15</v>
      </c>
      <c r="R5" s="3">
        <v>0.25</v>
      </c>
      <c r="S5" s="3">
        <f>1-Q5-R5</f>
        <v>0.6</v>
      </c>
    </row>
    <row r="6" spans="1:19" x14ac:dyDescent="0.3">
      <c r="B6" t="s">
        <v>3</v>
      </c>
      <c r="C6" s="3">
        <v>2860</v>
      </c>
      <c r="D6" s="3">
        <v>2450</v>
      </c>
      <c r="E6" s="3">
        <f>D6+M6+O6+N6</f>
        <v>2975</v>
      </c>
      <c r="F6" s="3">
        <f>E6-C6</f>
        <v>115</v>
      </c>
      <c r="G6" s="3">
        <f t="shared" ref="G6:G16" si="0">Q6*F6</f>
        <v>17.25</v>
      </c>
      <c r="H6" s="3">
        <f t="shared" ref="H6:H16" si="1">R6*F6</f>
        <v>28.75</v>
      </c>
      <c r="I6" s="3">
        <f t="shared" ref="I6:I16" si="2">S6*F6</f>
        <v>69</v>
      </c>
      <c r="J6" s="3">
        <f>0.005*G5</f>
        <v>2.625</v>
      </c>
      <c r="K6" s="3">
        <v>0</v>
      </c>
      <c r="L6" s="3">
        <v>0</v>
      </c>
      <c r="M6" s="3">
        <f>G5</f>
        <v>525</v>
      </c>
      <c r="N6" s="3">
        <v>0</v>
      </c>
      <c r="O6" s="3">
        <v>0</v>
      </c>
      <c r="Q6" s="3">
        <v>0.15</v>
      </c>
      <c r="R6" s="3">
        <v>0.25</v>
      </c>
      <c r="S6" s="3">
        <f t="shared" ref="S6:S17" si="3">1-Q6-R6</f>
        <v>0.6</v>
      </c>
    </row>
    <row r="7" spans="1:19" x14ac:dyDescent="0.3">
      <c r="B7" t="s">
        <v>4</v>
      </c>
      <c r="C7" s="3">
        <v>2335</v>
      </c>
      <c r="D7" s="3">
        <v>2450</v>
      </c>
      <c r="E7" s="3">
        <f>D7+M7+O7+N7</f>
        <v>2467.25</v>
      </c>
      <c r="F7" s="3">
        <f t="shared" ref="F7:F16" si="4">E7-C7</f>
        <v>132.25</v>
      </c>
      <c r="G7" s="3">
        <f t="shared" si="0"/>
        <v>19.837499999999999</v>
      </c>
      <c r="H7" s="3">
        <f t="shared" si="1"/>
        <v>33.0625</v>
      </c>
      <c r="I7" s="3">
        <f t="shared" si="2"/>
        <v>79.349999999999994</v>
      </c>
      <c r="J7" s="3">
        <f t="shared" ref="J7:J16" si="5">0.005*G6</f>
        <v>8.6250000000000007E-2</v>
      </c>
      <c r="K7" s="3">
        <v>0</v>
      </c>
      <c r="L7" s="3">
        <v>0</v>
      </c>
      <c r="M7" s="3">
        <f t="shared" ref="M7:M17" si="6">G6</f>
        <v>17.25</v>
      </c>
      <c r="N7" s="3">
        <v>0</v>
      </c>
      <c r="O7" s="3">
        <v>0</v>
      </c>
      <c r="Q7" s="3">
        <v>0.15</v>
      </c>
      <c r="R7" s="3">
        <v>0.25</v>
      </c>
      <c r="S7" s="3">
        <f t="shared" si="3"/>
        <v>0.6</v>
      </c>
    </row>
    <row r="8" spans="1:19" x14ac:dyDescent="0.3">
      <c r="B8" t="s">
        <v>5</v>
      </c>
      <c r="C8" s="3">
        <v>2120</v>
      </c>
      <c r="D8" s="3">
        <v>2450</v>
      </c>
      <c r="E8" s="3">
        <f>D8+M8+O8+N8</f>
        <v>3344.8375000000001</v>
      </c>
      <c r="F8" s="3">
        <f t="shared" si="4"/>
        <v>1224.8375000000001</v>
      </c>
      <c r="G8" s="3">
        <f t="shared" si="0"/>
        <v>183.72562500000001</v>
      </c>
      <c r="H8" s="3">
        <f t="shared" si="1"/>
        <v>306.20937500000002</v>
      </c>
      <c r="I8" s="3">
        <f t="shared" si="2"/>
        <v>734.90250000000003</v>
      </c>
      <c r="J8" s="3">
        <f t="shared" si="5"/>
        <v>9.9187499999999998E-2</v>
      </c>
      <c r="K8" s="3">
        <f>0.02*H5</f>
        <v>17.5</v>
      </c>
      <c r="L8" s="3">
        <v>0</v>
      </c>
      <c r="M8" s="3">
        <f t="shared" si="6"/>
        <v>19.837499999999999</v>
      </c>
      <c r="N8" s="3">
        <f>H5</f>
        <v>875</v>
      </c>
      <c r="O8" s="3">
        <v>0</v>
      </c>
      <c r="Q8" s="3">
        <v>0.15</v>
      </c>
      <c r="R8" s="3">
        <v>0.25</v>
      </c>
      <c r="S8" s="3">
        <f t="shared" si="3"/>
        <v>0.6</v>
      </c>
    </row>
    <row r="9" spans="1:19" x14ac:dyDescent="0.3">
      <c r="B9" t="s">
        <v>6</v>
      </c>
      <c r="C9" s="3">
        <v>1205</v>
      </c>
      <c r="D9" s="3">
        <v>2450</v>
      </c>
      <c r="E9" s="3">
        <f>D9+M9+O9+N9</f>
        <v>2662.475625</v>
      </c>
      <c r="F9" s="3">
        <f t="shared" si="4"/>
        <v>1457.475625</v>
      </c>
      <c r="G9" s="3">
        <f t="shared" si="0"/>
        <v>218.62134374999999</v>
      </c>
      <c r="H9" s="3">
        <f t="shared" si="1"/>
        <v>364.36890625000001</v>
      </c>
      <c r="I9" s="3">
        <f t="shared" si="2"/>
        <v>874.48537499999998</v>
      </c>
      <c r="J9" s="3">
        <f t="shared" si="5"/>
        <v>0.91862812500000002</v>
      </c>
      <c r="K9" s="3">
        <f t="shared" ref="K9:K16" si="7">0.02*H6</f>
        <v>0.57500000000000007</v>
      </c>
      <c r="L9" s="3">
        <v>0</v>
      </c>
      <c r="M9" s="3">
        <f t="shared" si="6"/>
        <v>183.72562500000001</v>
      </c>
      <c r="N9" s="3">
        <f t="shared" ref="N9:N17" si="8">H6</f>
        <v>28.75</v>
      </c>
      <c r="O9" s="3">
        <v>0</v>
      </c>
      <c r="Q9" s="3">
        <v>0.15</v>
      </c>
      <c r="R9" s="3">
        <v>0.25</v>
      </c>
      <c r="S9" s="3">
        <f t="shared" si="3"/>
        <v>0.6</v>
      </c>
    </row>
    <row r="10" spans="1:19" x14ac:dyDescent="0.3">
      <c r="B10" t="s">
        <v>7</v>
      </c>
      <c r="C10" s="3">
        <v>1600</v>
      </c>
      <c r="D10" s="3">
        <v>2450</v>
      </c>
      <c r="E10" s="3">
        <f>D10+M10+O10+N10</f>
        <v>2701.6838437500001</v>
      </c>
      <c r="F10" s="3">
        <f t="shared" si="4"/>
        <v>1101.6838437500001</v>
      </c>
      <c r="G10" s="3">
        <f t="shared" si="0"/>
        <v>165.2525765625</v>
      </c>
      <c r="H10" s="3">
        <f t="shared" si="1"/>
        <v>275.42096093750001</v>
      </c>
      <c r="I10" s="3">
        <f t="shared" si="2"/>
        <v>661.01030624999999</v>
      </c>
      <c r="J10" s="3">
        <f t="shared" si="5"/>
        <v>1.0931067187500001</v>
      </c>
      <c r="K10" s="3">
        <f t="shared" si="7"/>
        <v>0.66125</v>
      </c>
      <c r="L10" s="3">
        <v>0</v>
      </c>
      <c r="M10" s="3">
        <f t="shared" si="6"/>
        <v>218.62134374999999</v>
      </c>
      <c r="N10" s="3">
        <f t="shared" si="8"/>
        <v>33.0625</v>
      </c>
      <c r="O10" s="3">
        <v>0</v>
      </c>
      <c r="Q10" s="3">
        <v>0.15</v>
      </c>
      <c r="R10" s="3">
        <v>0.25</v>
      </c>
      <c r="S10" s="3">
        <f t="shared" si="3"/>
        <v>0.6</v>
      </c>
    </row>
    <row r="11" spans="1:19" x14ac:dyDescent="0.3">
      <c r="B11" t="s">
        <v>8</v>
      </c>
      <c r="C11" s="3">
        <v>3050</v>
      </c>
      <c r="D11" s="3">
        <v>2450</v>
      </c>
      <c r="E11" s="3">
        <f>D11+M11+O11+N11</f>
        <v>2921.4619515625</v>
      </c>
      <c r="F11" s="3">
        <f t="shared" si="4"/>
        <v>-128.53804843750004</v>
      </c>
      <c r="G11" s="3">
        <f t="shared" si="0"/>
        <v>-19.280707265625004</v>
      </c>
      <c r="H11" s="3">
        <f t="shared" si="1"/>
        <v>-32.134512109375009</v>
      </c>
      <c r="I11" s="3">
        <f t="shared" si="2"/>
        <v>-77.122829062500017</v>
      </c>
      <c r="J11" s="3">
        <f t="shared" si="5"/>
        <v>0.82626288281250004</v>
      </c>
      <c r="K11" s="3">
        <f t="shared" si="7"/>
        <v>6.1241875000000006</v>
      </c>
      <c r="L11" s="3">
        <v>0</v>
      </c>
      <c r="M11" s="3">
        <f t="shared" si="6"/>
        <v>165.2525765625</v>
      </c>
      <c r="N11" s="3">
        <f t="shared" si="8"/>
        <v>306.20937500000002</v>
      </c>
      <c r="O11" s="3">
        <v>0</v>
      </c>
      <c r="Q11" s="3">
        <v>0.15</v>
      </c>
      <c r="R11" s="3">
        <v>0.25</v>
      </c>
      <c r="S11" s="3">
        <f t="shared" si="3"/>
        <v>0.6</v>
      </c>
    </row>
    <row r="12" spans="1:19" x14ac:dyDescent="0.3">
      <c r="B12" t="s">
        <v>9</v>
      </c>
      <c r="C12" s="3">
        <v>2300</v>
      </c>
      <c r="D12" s="3">
        <v>2450</v>
      </c>
      <c r="E12" s="3">
        <f>D12+M12+O12+N12</f>
        <v>4895.0881989843747</v>
      </c>
      <c r="F12" s="3">
        <f t="shared" si="4"/>
        <v>2595.0881989843747</v>
      </c>
      <c r="G12" s="3">
        <f t="shared" si="0"/>
        <v>389.26322984765619</v>
      </c>
      <c r="H12" s="3">
        <f t="shared" si="1"/>
        <v>648.77204974609367</v>
      </c>
      <c r="I12" s="3">
        <f t="shared" si="2"/>
        <v>1557.0529193906248</v>
      </c>
      <c r="J12" s="3">
        <f t="shared" si="5"/>
        <v>-9.6403536328125025E-2</v>
      </c>
      <c r="K12" s="3">
        <f t="shared" si="7"/>
        <v>7.287378125</v>
      </c>
      <c r="L12" s="3">
        <f>0.06*I5</f>
        <v>126</v>
      </c>
      <c r="M12" s="3">
        <f t="shared" si="6"/>
        <v>-19.280707265625004</v>
      </c>
      <c r="N12" s="3">
        <f t="shared" si="8"/>
        <v>364.36890625000001</v>
      </c>
      <c r="O12" s="3">
        <f>I5</f>
        <v>2100</v>
      </c>
      <c r="Q12" s="3">
        <v>0.15</v>
      </c>
      <c r="R12" s="3">
        <v>0.25</v>
      </c>
      <c r="S12" s="3">
        <f t="shared" si="3"/>
        <v>0.6</v>
      </c>
    </row>
    <row r="13" spans="1:19" x14ac:dyDescent="0.3">
      <c r="B13" t="s">
        <v>10</v>
      </c>
      <c r="C13" s="3">
        <v>1975</v>
      </c>
      <c r="D13" s="3">
        <v>2450</v>
      </c>
      <c r="E13" s="3">
        <f>D13+M13+O13+N13</f>
        <v>3183.6841907851558</v>
      </c>
      <c r="F13" s="3">
        <f t="shared" si="4"/>
        <v>1208.6841907851558</v>
      </c>
      <c r="G13" s="3">
        <f t="shared" si="0"/>
        <v>181.30262861777337</v>
      </c>
      <c r="H13" s="3">
        <f t="shared" si="1"/>
        <v>302.17104769628895</v>
      </c>
      <c r="I13" s="3">
        <f t="shared" si="2"/>
        <v>725.21051447109346</v>
      </c>
      <c r="J13" s="3">
        <f t="shared" si="5"/>
        <v>1.946316149238281</v>
      </c>
      <c r="K13" s="3">
        <f t="shared" si="7"/>
        <v>5.5084192187500003</v>
      </c>
      <c r="L13" s="3">
        <f t="shared" ref="L13:L16" si="9">0.06*I6</f>
        <v>4.1399999999999997</v>
      </c>
      <c r="M13" s="3">
        <f t="shared" si="6"/>
        <v>389.26322984765619</v>
      </c>
      <c r="N13" s="3">
        <f t="shared" si="8"/>
        <v>275.42096093750001</v>
      </c>
      <c r="O13" s="3">
        <f t="shared" ref="O13:O17" si="10">I6</f>
        <v>69</v>
      </c>
      <c r="Q13" s="3">
        <v>0.15</v>
      </c>
      <c r="R13" s="3">
        <v>0.25</v>
      </c>
      <c r="S13" s="3">
        <f t="shared" si="3"/>
        <v>0.6</v>
      </c>
    </row>
    <row r="14" spans="1:19" x14ac:dyDescent="0.3">
      <c r="B14" t="s">
        <v>11</v>
      </c>
      <c r="C14" s="3">
        <v>1670</v>
      </c>
      <c r="D14" s="3">
        <v>2450</v>
      </c>
      <c r="E14" s="3">
        <f>D14+M14+O14+N14</f>
        <v>2678.5181165083982</v>
      </c>
      <c r="F14" s="3">
        <f t="shared" si="4"/>
        <v>1008.5181165083982</v>
      </c>
      <c r="G14" s="3">
        <f t="shared" si="0"/>
        <v>151.27771747625971</v>
      </c>
      <c r="H14" s="3">
        <f t="shared" si="1"/>
        <v>252.12952912709954</v>
      </c>
      <c r="I14" s="3">
        <f t="shared" si="2"/>
        <v>605.11086990503884</v>
      </c>
      <c r="J14" s="3">
        <f t="shared" si="5"/>
        <v>0.90651314308886688</v>
      </c>
      <c r="K14" s="3">
        <f t="shared" si="7"/>
        <v>-0.64269024218750015</v>
      </c>
      <c r="L14" s="3">
        <f t="shared" si="9"/>
        <v>4.7609999999999992</v>
      </c>
      <c r="M14" s="3">
        <f t="shared" si="6"/>
        <v>181.30262861777337</v>
      </c>
      <c r="N14" s="3">
        <f t="shared" si="8"/>
        <v>-32.134512109375009</v>
      </c>
      <c r="O14" s="3">
        <f t="shared" si="10"/>
        <v>79.349999999999994</v>
      </c>
      <c r="Q14" s="3">
        <v>0.15</v>
      </c>
      <c r="R14" s="3">
        <v>0.25</v>
      </c>
      <c r="S14" s="3">
        <f t="shared" si="3"/>
        <v>0.6</v>
      </c>
    </row>
    <row r="15" spans="1:19" x14ac:dyDescent="0.3">
      <c r="B15" t="s">
        <v>12</v>
      </c>
      <c r="C15" s="3">
        <v>2710</v>
      </c>
      <c r="D15" s="3">
        <v>2450</v>
      </c>
      <c r="E15" s="3">
        <f>D15+M15+O15+N15</f>
        <v>3984.9522672223534</v>
      </c>
      <c r="F15" s="3">
        <f t="shared" si="4"/>
        <v>1274.9522672223534</v>
      </c>
      <c r="G15" s="3">
        <f t="shared" si="0"/>
        <v>191.242840083353</v>
      </c>
      <c r="H15" s="3">
        <f t="shared" si="1"/>
        <v>318.73806680558835</v>
      </c>
      <c r="I15" s="3">
        <f t="shared" si="2"/>
        <v>764.97136033341201</v>
      </c>
      <c r="J15" s="3">
        <f t="shared" si="5"/>
        <v>0.75638858738129855</v>
      </c>
      <c r="K15" s="3">
        <f t="shared" si="7"/>
        <v>12.975440994921874</v>
      </c>
      <c r="L15" s="3">
        <f t="shared" si="9"/>
        <v>44.094149999999999</v>
      </c>
      <c r="M15" s="3">
        <f t="shared" si="6"/>
        <v>151.27771747625971</v>
      </c>
      <c r="N15" s="3">
        <f t="shared" si="8"/>
        <v>648.77204974609367</v>
      </c>
      <c r="O15" s="3">
        <f t="shared" si="10"/>
        <v>734.90250000000003</v>
      </c>
      <c r="Q15" s="3">
        <v>0.15</v>
      </c>
      <c r="R15" s="3">
        <v>0.25</v>
      </c>
      <c r="S15" s="3">
        <f t="shared" si="3"/>
        <v>0.6</v>
      </c>
    </row>
    <row r="16" spans="1:19" x14ac:dyDescent="0.3">
      <c r="B16" t="s">
        <v>13</v>
      </c>
      <c r="C16" s="3">
        <v>2980</v>
      </c>
      <c r="D16" s="3">
        <v>2450</v>
      </c>
      <c r="E16" s="3">
        <f>D16+M16+O16+N16</f>
        <v>3817.8992627796415</v>
      </c>
      <c r="F16" s="3">
        <f t="shared" si="4"/>
        <v>837.8992627796415</v>
      </c>
      <c r="G16" s="3">
        <f t="shared" si="0"/>
        <v>125.68488941694622</v>
      </c>
      <c r="H16" s="3">
        <f t="shared" si="1"/>
        <v>209.47481569491038</v>
      </c>
      <c r="I16" s="3">
        <f t="shared" si="2"/>
        <v>502.73955766778488</v>
      </c>
      <c r="J16" s="3">
        <f t="shared" si="5"/>
        <v>0.95621420041676508</v>
      </c>
      <c r="K16" s="3">
        <f t="shared" si="7"/>
        <v>6.0434209539257795</v>
      </c>
      <c r="L16" s="3">
        <f t="shared" si="9"/>
        <v>52.469122499999997</v>
      </c>
      <c r="M16" s="3">
        <f t="shared" si="6"/>
        <v>191.242840083353</v>
      </c>
      <c r="N16" s="3">
        <f t="shared" si="8"/>
        <v>302.17104769628895</v>
      </c>
      <c r="O16" s="3">
        <f>I9</f>
        <v>874.48537499999998</v>
      </c>
      <c r="Q16" s="3">
        <v>0.15</v>
      </c>
      <c r="R16" s="3">
        <v>0.25</v>
      </c>
      <c r="S16" s="3">
        <f t="shared" si="3"/>
        <v>0.6</v>
      </c>
    </row>
    <row r="17" spans="5:19" x14ac:dyDescent="0.3">
      <c r="M17" s="3">
        <f>G16</f>
        <v>125.68488941694622</v>
      </c>
      <c r="N17" s="3">
        <f t="shared" si="8"/>
        <v>252.12952912709954</v>
      </c>
      <c r="O17" s="3">
        <f t="shared" si="10"/>
        <v>661.01030624999999</v>
      </c>
      <c r="S17" s="3"/>
    </row>
    <row r="19" spans="5:19" ht="57.6" x14ac:dyDescent="0.3">
      <c r="E19" s="5" t="s">
        <v>28</v>
      </c>
      <c r="F19" s="6">
        <f>F16</f>
        <v>837.8992627796415</v>
      </c>
    </row>
    <row r="20" spans="5:19" ht="57.6" x14ac:dyDescent="0.3">
      <c r="E20" s="5" t="s">
        <v>27</v>
      </c>
      <c r="F20" s="6">
        <f>F16+M17+N17+O17</f>
        <v>1876.7239875736873</v>
      </c>
    </row>
  </sheetData>
  <mergeCells count="2">
    <mergeCell ref="A1:G1"/>
    <mergeCell ref="Q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59A2-6532-421C-A783-0E98D3B80376}">
  <dimension ref="A1:S20"/>
  <sheetViews>
    <sheetView workbookViewId="0">
      <selection activeCell="T8" sqref="T8"/>
    </sheetView>
  </sheetViews>
  <sheetFormatPr defaultRowHeight="14.4" x14ac:dyDescent="0.3"/>
  <cols>
    <col min="3" max="4" width="9.5546875" bestFit="1" customWidth="1"/>
    <col min="5" max="5" width="13.6640625" bestFit="1" customWidth="1"/>
    <col min="6" max="6" width="10.88671875" customWidth="1"/>
    <col min="7" max="7" width="9.21875" bestFit="1" customWidth="1"/>
    <col min="8" max="8" width="9.5546875" bestFit="1" customWidth="1"/>
    <col min="9" max="12" width="8.5546875" customWidth="1"/>
    <col min="13" max="15" width="11.6640625" bestFit="1" customWidth="1"/>
  </cols>
  <sheetData>
    <row r="1" spans="1:19" ht="20.399999999999999" x14ac:dyDescent="0.3">
      <c r="A1" s="1" t="s">
        <v>0</v>
      </c>
      <c r="B1" s="1"/>
      <c r="C1" s="1"/>
      <c r="D1" s="1"/>
      <c r="E1" s="1"/>
      <c r="F1" s="1"/>
      <c r="G1" s="1"/>
    </row>
    <row r="2" spans="1:19" ht="43.2" customHeight="1" x14ac:dyDescent="0.3">
      <c r="I2" s="2" t="s">
        <v>17</v>
      </c>
      <c r="J2">
        <f>3800</f>
        <v>3800</v>
      </c>
      <c r="K2" s="2"/>
      <c r="L2" s="2" t="s">
        <v>31</v>
      </c>
      <c r="M2">
        <v>300</v>
      </c>
      <c r="N2">
        <f>J2-M2</f>
        <v>3500</v>
      </c>
    </row>
    <row r="3" spans="1:19" x14ac:dyDescent="0.3">
      <c r="Q3" s="7" t="s">
        <v>29</v>
      </c>
      <c r="R3" s="7"/>
      <c r="S3" s="7"/>
    </row>
    <row r="4" spans="1:19" ht="57.6" customHeight="1" x14ac:dyDescent="0.3">
      <c r="B4" s="4" t="s">
        <v>1</v>
      </c>
      <c r="C4" s="4" t="s">
        <v>14</v>
      </c>
      <c r="D4" s="4" t="s">
        <v>15</v>
      </c>
      <c r="E4" s="4" t="s">
        <v>16</v>
      </c>
      <c r="F4" s="4" t="s">
        <v>30</v>
      </c>
      <c r="G4" s="4" t="s">
        <v>18</v>
      </c>
      <c r="H4" s="4" t="s">
        <v>19</v>
      </c>
      <c r="I4" s="4" t="s">
        <v>20</v>
      </c>
      <c r="J4" s="4" t="s">
        <v>24</v>
      </c>
      <c r="K4" s="4" t="s">
        <v>25</v>
      </c>
      <c r="L4" s="4" t="s">
        <v>26</v>
      </c>
      <c r="M4" s="4" t="s">
        <v>21</v>
      </c>
      <c r="N4" s="4" t="s">
        <v>22</v>
      </c>
      <c r="O4" s="4" t="s">
        <v>23</v>
      </c>
      <c r="Q4" s="8" t="s">
        <v>18</v>
      </c>
      <c r="R4" s="8" t="s">
        <v>19</v>
      </c>
      <c r="S4" s="8" t="s">
        <v>20</v>
      </c>
    </row>
    <row r="5" spans="1:19" x14ac:dyDescent="0.3">
      <c r="B5" t="s">
        <v>2</v>
      </c>
      <c r="C5" s="3">
        <v>2750</v>
      </c>
      <c r="D5" s="3">
        <v>2450</v>
      </c>
      <c r="E5" s="3">
        <f>D5+N2</f>
        <v>5950</v>
      </c>
      <c r="F5" s="3">
        <f>E5-C5</f>
        <v>3200</v>
      </c>
      <c r="G5" s="3">
        <f>Q5*F5</f>
        <v>640</v>
      </c>
      <c r="H5" s="3">
        <f>R5*F5</f>
        <v>960</v>
      </c>
      <c r="I5" s="3">
        <f>S5*F5</f>
        <v>1600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Q5" s="3">
        <v>0.2</v>
      </c>
      <c r="R5" s="3">
        <v>0.3</v>
      </c>
      <c r="S5" s="3">
        <f>1-Q5-R5</f>
        <v>0.5</v>
      </c>
    </row>
    <row r="6" spans="1:19" x14ac:dyDescent="0.3">
      <c r="B6" t="s">
        <v>3</v>
      </c>
      <c r="C6" s="3">
        <v>2860</v>
      </c>
      <c r="D6" s="3">
        <v>2450</v>
      </c>
      <c r="E6" s="3">
        <f>D6+M6+O6+N6</f>
        <v>3090</v>
      </c>
      <c r="F6" s="3">
        <f>E6-C6</f>
        <v>230</v>
      </c>
      <c r="G6" s="3">
        <f t="shared" ref="G6:G16" si="0">Q6*F6</f>
        <v>46</v>
      </c>
      <c r="H6" s="3">
        <f t="shared" ref="H6:H16" si="1">R6*F6</f>
        <v>69</v>
      </c>
      <c r="I6" s="3">
        <f t="shared" ref="I6:I16" si="2">S6*F6</f>
        <v>115</v>
      </c>
      <c r="J6" s="3">
        <f>0.005*G5</f>
        <v>3.2</v>
      </c>
      <c r="K6" s="3">
        <v>0</v>
      </c>
      <c r="L6" s="3">
        <v>0</v>
      </c>
      <c r="M6" s="3">
        <f>G5</f>
        <v>640</v>
      </c>
      <c r="N6" s="3">
        <v>0</v>
      </c>
      <c r="O6" s="3">
        <v>0</v>
      </c>
      <c r="Q6" s="3">
        <v>0.2</v>
      </c>
      <c r="R6" s="3">
        <v>0.3</v>
      </c>
      <c r="S6" s="3">
        <f t="shared" ref="S6:S16" si="3">1-Q6-R6</f>
        <v>0.5</v>
      </c>
    </row>
    <row r="7" spans="1:19" x14ac:dyDescent="0.3">
      <c r="B7" t="s">
        <v>4</v>
      </c>
      <c r="C7" s="3">
        <v>2335</v>
      </c>
      <c r="D7" s="3">
        <v>2450</v>
      </c>
      <c r="E7" s="3">
        <f>D7+M7+O7+N7</f>
        <v>2496</v>
      </c>
      <c r="F7" s="3">
        <f t="shared" ref="F7:F16" si="4">E7-C7</f>
        <v>161</v>
      </c>
      <c r="G7" s="3">
        <f t="shared" si="0"/>
        <v>32.200000000000003</v>
      </c>
      <c r="H7" s="3">
        <f t="shared" si="1"/>
        <v>48.3</v>
      </c>
      <c r="I7" s="3">
        <f t="shared" si="2"/>
        <v>80.5</v>
      </c>
      <c r="J7" s="3">
        <f t="shared" ref="J7:J16" si="5">0.005*G6</f>
        <v>0.23</v>
      </c>
      <c r="K7" s="3">
        <v>0</v>
      </c>
      <c r="L7" s="3">
        <v>0</v>
      </c>
      <c r="M7" s="3">
        <f t="shared" ref="M7:M17" si="6">G6</f>
        <v>46</v>
      </c>
      <c r="N7" s="3">
        <v>0</v>
      </c>
      <c r="O7" s="3">
        <v>0</v>
      </c>
      <c r="Q7" s="3">
        <v>0.2</v>
      </c>
      <c r="R7" s="3">
        <v>0.3</v>
      </c>
      <c r="S7" s="3">
        <f t="shared" si="3"/>
        <v>0.5</v>
      </c>
    </row>
    <row r="8" spans="1:19" x14ac:dyDescent="0.3">
      <c r="B8" t="s">
        <v>5</v>
      </c>
      <c r="C8" s="3">
        <v>2120</v>
      </c>
      <c r="D8" s="3">
        <v>2450</v>
      </c>
      <c r="E8" s="3">
        <f>D8+M8+O8+N8</f>
        <v>3442.2</v>
      </c>
      <c r="F8" s="3">
        <f t="shared" si="4"/>
        <v>1322.1999999999998</v>
      </c>
      <c r="G8" s="3">
        <f t="shared" si="0"/>
        <v>264.44</v>
      </c>
      <c r="H8" s="3">
        <f t="shared" si="1"/>
        <v>396.65999999999991</v>
      </c>
      <c r="I8" s="3">
        <f t="shared" si="2"/>
        <v>661.09999999999991</v>
      </c>
      <c r="J8" s="3">
        <f t="shared" si="5"/>
        <v>0.161</v>
      </c>
      <c r="K8" s="3">
        <f>0.02*H5</f>
        <v>19.2</v>
      </c>
      <c r="L8" s="3">
        <v>0</v>
      </c>
      <c r="M8" s="3">
        <f t="shared" si="6"/>
        <v>32.200000000000003</v>
      </c>
      <c r="N8" s="3">
        <f>H5</f>
        <v>960</v>
      </c>
      <c r="O8" s="3">
        <v>0</v>
      </c>
      <c r="Q8" s="3">
        <v>0.2</v>
      </c>
      <c r="R8" s="3">
        <v>0.3</v>
      </c>
      <c r="S8" s="3">
        <f t="shared" si="3"/>
        <v>0.5</v>
      </c>
    </row>
    <row r="9" spans="1:19" x14ac:dyDescent="0.3">
      <c r="B9" t="s">
        <v>6</v>
      </c>
      <c r="C9" s="3">
        <v>1205</v>
      </c>
      <c r="D9" s="3">
        <v>2450</v>
      </c>
      <c r="E9" s="3">
        <f>D9+M9+O9+N9</f>
        <v>2783.44</v>
      </c>
      <c r="F9" s="3">
        <f t="shared" si="4"/>
        <v>1578.44</v>
      </c>
      <c r="G9" s="3">
        <f t="shared" si="0"/>
        <v>315.68800000000005</v>
      </c>
      <c r="H9" s="3">
        <f t="shared" si="1"/>
        <v>473.53199999999998</v>
      </c>
      <c r="I9" s="3">
        <f t="shared" si="2"/>
        <v>789.22</v>
      </c>
      <c r="J9" s="3">
        <f t="shared" si="5"/>
        <v>1.3222</v>
      </c>
      <c r="K9" s="3">
        <f t="shared" ref="K9:K16" si="7">0.02*H6</f>
        <v>1.3800000000000001</v>
      </c>
      <c r="L9" s="3">
        <v>0</v>
      </c>
      <c r="M9" s="3">
        <f t="shared" si="6"/>
        <v>264.44</v>
      </c>
      <c r="N9" s="3">
        <f t="shared" ref="N9:N17" si="8">H6</f>
        <v>69</v>
      </c>
      <c r="O9" s="3">
        <v>0</v>
      </c>
      <c r="Q9" s="3">
        <v>0.2</v>
      </c>
      <c r="R9" s="3">
        <v>0.3</v>
      </c>
      <c r="S9" s="3">
        <f t="shared" si="3"/>
        <v>0.5</v>
      </c>
    </row>
    <row r="10" spans="1:19" x14ac:dyDescent="0.3">
      <c r="B10" t="s">
        <v>7</v>
      </c>
      <c r="C10" s="3">
        <v>1600</v>
      </c>
      <c r="D10" s="3">
        <v>2450</v>
      </c>
      <c r="E10" s="3">
        <f>D10+M10+O10+N10</f>
        <v>2813.9880000000003</v>
      </c>
      <c r="F10" s="3">
        <f t="shared" si="4"/>
        <v>1213.9880000000003</v>
      </c>
      <c r="G10" s="3">
        <f t="shared" si="0"/>
        <v>242.79760000000007</v>
      </c>
      <c r="H10" s="3">
        <f t="shared" si="1"/>
        <v>364.1964000000001</v>
      </c>
      <c r="I10" s="3">
        <f t="shared" si="2"/>
        <v>606.99400000000014</v>
      </c>
      <c r="J10" s="3">
        <f t="shared" si="5"/>
        <v>1.5784400000000003</v>
      </c>
      <c r="K10" s="3">
        <f t="shared" si="7"/>
        <v>0.96599999999999997</v>
      </c>
      <c r="L10" s="3">
        <v>0</v>
      </c>
      <c r="M10" s="3">
        <f t="shared" si="6"/>
        <v>315.68800000000005</v>
      </c>
      <c r="N10" s="3">
        <f t="shared" si="8"/>
        <v>48.3</v>
      </c>
      <c r="O10" s="3">
        <v>0</v>
      </c>
      <c r="Q10" s="3">
        <v>0.2</v>
      </c>
      <c r="R10" s="3">
        <v>0.3</v>
      </c>
      <c r="S10" s="3">
        <f t="shared" si="3"/>
        <v>0.5</v>
      </c>
    </row>
    <row r="11" spans="1:19" x14ac:dyDescent="0.3">
      <c r="B11" t="s">
        <v>8</v>
      </c>
      <c r="C11" s="3">
        <v>3050</v>
      </c>
      <c r="D11" s="3">
        <v>2450</v>
      </c>
      <c r="E11" s="3">
        <f>D11+M11+O11+N11</f>
        <v>3089.4575999999997</v>
      </c>
      <c r="F11" s="3">
        <f t="shared" si="4"/>
        <v>39.457599999999729</v>
      </c>
      <c r="G11" s="3">
        <f t="shared" si="0"/>
        <v>7.8915199999999466</v>
      </c>
      <c r="H11" s="3">
        <f t="shared" si="1"/>
        <v>11.837279999999918</v>
      </c>
      <c r="I11" s="3">
        <f t="shared" si="2"/>
        <v>19.728799999999865</v>
      </c>
      <c r="J11" s="3">
        <f t="shared" si="5"/>
        <v>1.2139880000000003</v>
      </c>
      <c r="K11" s="3">
        <f t="shared" si="7"/>
        <v>7.9331999999999985</v>
      </c>
      <c r="L11" s="3">
        <v>0</v>
      </c>
      <c r="M11" s="3">
        <f t="shared" si="6"/>
        <v>242.79760000000007</v>
      </c>
      <c r="N11" s="3">
        <f t="shared" si="8"/>
        <v>396.65999999999991</v>
      </c>
      <c r="O11" s="3">
        <v>0</v>
      </c>
      <c r="Q11" s="3">
        <v>0.2</v>
      </c>
      <c r="R11" s="3">
        <v>0.3</v>
      </c>
      <c r="S11" s="3">
        <f t="shared" si="3"/>
        <v>0.5</v>
      </c>
    </row>
    <row r="12" spans="1:19" x14ac:dyDescent="0.3">
      <c r="B12" t="s">
        <v>9</v>
      </c>
      <c r="C12" s="3">
        <v>2300</v>
      </c>
      <c r="D12" s="3">
        <v>2450</v>
      </c>
      <c r="E12" s="3">
        <f>D12+M12+O12+N12</f>
        <v>4531.4235200000003</v>
      </c>
      <c r="F12" s="3">
        <f t="shared" si="4"/>
        <v>2231.4235200000003</v>
      </c>
      <c r="G12" s="3">
        <f t="shared" si="0"/>
        <v>446.28470400000009</v>
      </c>
      <c r="H12" s="3">
        <f t="shared" si="1"/>
        <v>669.42705600000011</v>
      </c>
      <c r="I12" s="3">
        <f t="shared" si="2"/>
        <v>1115.7117600000001</v>
      </c>
      <c r="J12" s="3">
        <f t="shared" si="5"/>
        <v>3.9457599999999732E-2</v>
      </c>
      <c r="K12" s="3">
        <f t="shared" si="7"/>
        <v>9.4706399999999995</v>
      </c>
      <c r="L12" s="3">
        <f>0.06*I5</f>
        <v>96</v>
      </c>
      <c r="M12" s="3">
        <f t="shared" si="6"/>
        <v>7.8915199999999466</v>
      </c>
      <c r="N12" s="3">
        <f t="shared" si="8"/>
        <v>473.53199999999998</v>
      </c>
      <c r="O12" s="3">
        <f>I5</f>
        <v>1600</v>
      </c>
      <c r="Q12" s="3">
        <v>0.2</v>
      </c>
      <c r="R12" s="3">
        <v>0.3</v>
      </c>
      <c r="S12" s="3">
        <f t="shared" si="3"/>
        <v>0.5</v>
      </c>
    </row>
    <row r="13" spans="1:19" x14ac:dyDescent="0.3">
      <c r="B13" t="s">
        <v>10</v>
      </c>
      <c r="C13" s="3">
        <v>1975</v>
      </c>
      <c r="D13" s="3">
        <v>2450</v>
      </c>
      <c r="E13" s="3">
        <f>D13+M13+O13+N13</f>
        <v>3375.4811040000004</v>
      </c>
      <c r="F13" s="3">
        <f t="shared" si="4"/>
        <v>1400.4811040000004</v>
      </c>
      <c r="G13" s="3">
        <f t="shared" si="0"/>
        <v>280.09622080000008</v>
      </c>
      <c r="H13" s="3">
        <f t="shared" si="1"/>
        <v>420.14433120000012</v>
      </c>
      <c r="I13" s="3">
        <f t="shared" si="2"/>
        <v>700.24055200000021</v>
      </c>
      <c r="J13" s="3">
        <f t="shared" si="5"/>
        <v>2.2314235200000003</v>
      </c>
      <c r="K13" s="3">
        <f t="shared" si="7"/>
        <v>7.2839280000000022</v>
      </c>
      <c r="L13" s="3">
        <f t="shared" ref="L13:L16" si="9">0.06*I6</f>
        <v>6.8999999999999995</v>
      </c>
      <c r="M13" s="3">
        <f t="shared" si="6"/>
        <v>446.28470400000009</v>
      </c>
      <c r="N13" s="3">
        <f t="shared" si="8"/>
        <v>364.1964000000001</v>
      </c>
      <c r="O13" s="3">
        <f t="shared" ref="O13:O17" si="10">I6</f>
        <v>115</v>
      </c>
      <c r="Q13" s="3">
        <v>0.2</v>
      </c>
      <c r="R13" s="3">
        <v>0.3</v>
      </c>
      <c r="S13" s="3">
        <f t="shared" si="3"/>
        <v>0.5</v>
      </c>
    </row>
    <row r="14" spans="1:19" x14ac:dyDescent="0.3">
      <c r="B14" t="s">
        <v>11</v>
      </c>
      <c r="C14" s="3">
        <v>1670</v>
      </c>
      <c r="D14" s="3">
        <v>2450</v>
      </c>
      <c r="E14" s="3">
        <f>D14+M14+O14+N14</f>
        <v>2822.4335007999998</v>
      </c>
      <c r="F14" s="3">
        <f t="shared" si="4"/>
        <v>1152.4335007999998</v>
      </c>
      <c r="G14" s="3">
        <f t="shared" si="0"/>
        <v>230.48670015999997</v>
      </c>
      <c r="H14" s="3">
        <f t="shared" si="1"/>
        <v>345.73005023999991</v>
      </c>
      <c r="I14" s="3">
        <f t="shared" si="2"/>
        <v>576.21675039999991</v>
      </c>
      <c r="J14" s="3">
        <f t="shared" si="5"/>
        <v>1.4004811040000005</v>
      </c>
      <c r="K14" s="3">
        <f t="shared" si="7"/>
        <v>0.23674559999999836</v>
      </c>
      <c r="L14" s="3">
        <f t="shared" si="9"/>
        <v>4.83</v>
      </c>
      <c r="M14" s="3">
        <f t="shared" si="6"/>
        <v>280.09622080000008</v>
      </c>
      <c r="N14" s="3">
        <f t="shared" si="8"/>
        <v>11.837279999999918</v>
      </c>
      <c r="O14" s="3">
        <f t="shared" si="10"/>
        <v>80.5</v>
      </c>
      <c r="Q14" s="3">
        <v>0.2</v>
      </c>
      <c r="R14" s="3">
        <v>0.3</v>
      </c>
      <c r="S14" s="3">
        <f t="shared" si="3"/>
        <v>0.5</v>
      </c>
    </row>
    <row r="15" spans="1:19" x14ac:dyDescent="0.3">
      <c r="B15" t="s">
        <v>12</v>
      </c>
      <c r="C15" s="3">
        <v>2710</v>
      </c>
      <c r="D15" s="3">
        <v>2450</v>
      </c>
      <c r="E15" s="3">
        <f>D15+M15+O15+N15</f>
        <v>4011.01375616</v>
      </c>
      <c r="F15" s="3">
        <f t="shared" si="4"/>
        <v>1301.01375616</v>
      </c>
      <c r="G15" s="3">
        <f t="shared" si="0"/>
        <v>260.20275123200003</v>
      </c>
      <c r="H15" s="3">
        <f t="shared" si="1"/>
        <v>390.30412684799995</v>
      </c>
      <c r="I15" s="3">
        <f t="shared" si="2"/>
        <v>650.50687807999998</v>
      </c>
      <c r="J15" s="3">
        <f t="shared" si="5"/>
        <v>1.1524335008</v>
      </c>
      <c r="K15" s="3">
        <f t="shared" si="7"/>
        <v>13.388541120000003</v>
      </c>
      <c r="L15" s="3">
        <f t="shared" si="9"/>
        <v>39.66599999999999</v>
      </c>
      <c r="M15" s="3">
        <f t="shared" si="6"/>
        <v>230.48670015999997</v>
      </c>
      <c r="N15" s="3">
        <f t="shared" si="8"/>
        <v>669.42705600000011</v>
      </c>
      <c r="O15" s="3">
        <f t="shared" si="10"/>
        <v>661.09999999999991</v>
      </c>
      <c r="Q15" s="3">
        <v>0.2</v>
      </c>
      <c r="R15" s="3">
        <v>0.3</v>
      </c>
      <c r="S15" s="3">
        <f t="shared" si="3"/>
        <v>0.5</v>
      </c>
    </row>
    <row r="16" spans="1:19" x14ac:dyDescent="0.3">
      <c r="B16" t="s">
        <v>13</v>
      </c>
      <c r="C16" s="3">
        <v>2980</v>
      </c>
      <c r="D16" s="3">
        <v>2450</v>
      </c>
      <c r="E16" s="3">
        <f>D16+M16+O16+N16</f>
        <v>3919.5670824320005</v>
      </c>
      <c r="F16" s="3">
        <f t="shared" si="4"/>
        <v>939.56708243200046</v>
      </c>
      <c r="G16" s="3">
        <f t="shared" si="0"/>
        <v>187.91341648640011</v>
      </c>
      <c r="H16" s="3">
        <f t="shared" si="1"/>
        <v>281.87012472960015</v>
      </c>
      <c r="I16" s="3">
        <f t="shared" si="2"/>
        <v>469.78354121600023</v>
      </c>
      <c r="J16" s="3">
        <f t="shared" si="5"/>
        <v>1.3010137561600001</v>
      </c>
      <c r="K16" s="3">
        <f t="shared" si="7"/>
        <v>8.4028866240000024</v>
      </c>
      <c r="L16" s="3">
        <f t="shared" si="9"/>
        <v>47.353200000000001</v>
      </c>
      <c r="M16" s="3">
        <f t="shared" si="6"/>
        <v>260.20275123200003</v>
      </c>
      <c r="N16" s="3">
        <f t="shared" si="8"/>
        <v>420.14433120000012</v>
      </c>
      <c r="O16" s="3">
        <f>I9</f>
        <v>789.22</v>
      </c>
      <c r="Q16" s="3">
        <v>0.2</v>
      </c>
      <c r="R16" s="3">
        <v>0.3</v>
      </c>
      <c r="S16" s="3">
        <f t="shared" si="3"/>
        <v>0.5</v>
      </c>
    </row>
    <row r="17" spans="5:19" x14ac:dyDescent="0.3">
      <c r="M17" s="3">
        <f>G16</f>
        <v>187.91341648640011</v>
      </c>
      <c r="N17" s="3">
        <f t="shared" si="8"/>
        <v>345.73005023999991</v>
      </c>
      <c r="O17" s="3">
        <f t="shared" si="10"/>
        <v>606.99400000000014</v>
      </c>
      <c r="S17" s="3"/>
    </row>
    <row r="19" spans="5:19" ht="57.6" x14ac:dyDescent="0.3">
      <c r="E19" s="5" t="s">
        <v>28</v>
      </c>
      <c r="F19" s="6">
        <f>F16</f>
        <v>939.56708243200046</v>
      </c>
    </row>
    <row r="20" spans="5:19" ht="57.6" x14ac:dyDescent="0.3">
      <c r="E20" s="5" t="s">
        <v>27</v>
      </c>
      <c r="F20" s="6">
        <f>F16+M17+N17+O17</f>
        <v>2080.2045491584004</v>
      </c>
    </row>
  </sheetData>
  <mergeCells count="2">
    <mergeCell ref="A1:G1"/>
    <mergeCell ref="Q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 1</vt:lpstr>
      <vt:lpstr>Method 2</vt:lpstr>
      <vt:lpstr>Without 3800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Shah</dc:creator>
  <cp:lastModifiedBy>Aditya Shah</cp:lastModifiedBy>
  <dcterms:created xsi:type="dcterms:W3CDTF">2024-10-18T02:19:29Z</dcterms:created>
  <dcterms:modified xsi:type="dcterms:W3CDTF">2024-10-18T05:23:38Z</dcterms:modified>
</cp:coreProperties>
</file>