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xternadoedu-my.sharepoint.com/personal/sarah_tellez_est_uexternado_edu_co/Documents/UNIVERSIDAD/Quinto Semestre/Finanzas Computacionales. Ánimo ánimo/"/>
    </mc:Choice>
  </mc:AlternateContent>
  <xr:revisionPtr revIDLastSave="0" documentId="8_{953E7C63-B72A-4088-A5C5-DA85F84FBF13}" xr6:coauthVersionLast="47" xr6:coauthVersionMax="47" xr10:uidLastSave="{00000000-0000-0000-0000-000000000000}"/>
  <bookViews>
    <workbookView xWindow="-110" yWindow="-110" windowWidth="19420" windowHeight="10300" activeTab="2" xr2:uid="{4CDB49FD-BD86-40EF-89F7-C135493BCAB0}"/>
  </bookViews>
  <sheets>
    <sheet name="Punto 2" sheetId="1" r:id="rId1"/>
    <sheet name="Punto 3" sheetId="5" r:id="rId2"/>
    <sheet name="Punto 5" sheetId="2" r:id="rId3"/>
  </sheets>
  <definedNames>
    <definedName name="solver_adj" localSheetId="0" hidden="1">'Punto 2'!$C$22:$F$22</definedName>
    <definedName name="solver_adj" localSheetId="1" hidden="1">'Punto 3'!$C$6:$G$6,'Punto 3'!$C$7:$E$7</definedName>
    <definedName name="solver_adj" localSheetId="2" hidden="1">'Punto 5'!$J$8:$J$23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2</definedName>
    <definedName name="solver_drv" localSheetId="2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'Punto 2'!$C$23</definedName>
    <definedName name="solver_lhs1" localSheetId="1" hidden="1">'Punto 3'!$C$8:$G$8</definedName>
    <definedName name="solver_lhs1" localSheetId="2" hidden="1">'Punto 5'!$C$4:$H$4</definedName>
    <definedName name="solver_lhs2" localSheetId="0" hidden="1">'Punto 2'!$H$4:$H$6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'Punto 2'!$C$26</definedName>
    <definedName name="solver_opt" localSheetId="1" hidden="1">'Punto 3'!$C$10</definedName>
    <definedName name="solver_opt" localSheetId="2" hidden="1">'Punto 5'!$C$25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2</definedName>
    <definedName name="solver_rbv" localSheetId="2" hidden="1">2</definedName>
    <definedName name="solver_rel1" localSheetId="0" hidden="1">2</definedName>
    <definedName name="solver_rel1" localSheetId="1" hidden="1">3</definedName>
    <definedName name="solver_rel1" localSheetId="2" hidden="1">3</definedName>
    <definedName name="solver_rel2" localSheetId="0" hidden="1">3</definedName>
    <definedName name="solver_rhs1" localSheetId="0" hidden="1">80</definedName>
    <definedName name="solver_rhs1" localSheetId="1" hidden="1">0</definedName>
    <definedName name="solver_rhs1" localSheetId="2" hidden="1">'Punto 5'!$C$3:$H$3</definedName>
    <definedName name="solver_rhs2" localSheetId="0" hidden="1">'Punto 2'!$G$4:$G$6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2" l="1"/>
  <c r="C25" i="2"/>
  <c r="G4" i="2"/>
  <c r="F4" i="2"/>
  <c r="E4" i="2"/>
  <c r="D4" i="2"/>
  <c r="C10" i="5"/>
  <c r="C8" i="5"/>
  <c r="D8" i="5" s="1"/>
  <c r="E8" i="5" s="1"/>
  <c r="F8" i="5" s="1"/>
  <c r="G8" i="5" s="1"/>
  <c r="H9" i="2" l="1"/>
  <c r="H8" i="2"/>
  <c r="H4" i="2" s="1"/>
  <c r="C10" i="1" l="1"/>
  <c r="C12" i="1"/>
</calcChain>
</file>

<file path=xl/sharedStrings.xml><?xml version="1.0" encoding="utf-8"?>
<sst xmlns="http://schemas.openxmlformats.org/spreadsheetml/2006/main" count="59" uniqueCount="56">
  <si>
    <t>Asset class</t>
  </si>
  <si>
    <t xml:space="preserve">Gran Capitalización </t>
  </si>
  <si>
    <t xml:space="preserve">Mediana Capitalización </t>
  </si>
  <si>
    <t xml:space="preserve">Baja Capitalización </t>
  </si>
  <si>
    <t>Fondo 1</t>
  </si>
  <si>
    <t>Fondo 2</t>
  </si>
  <si>
    <t>Fondo 3</t>
  </si>
  <si>
    <t>Fondo 4</t>
  </si>
  <si>
    <t>E(Ri)</t>
  </si>
  <si>
    <t xml:space="preserve">Asignaciones </t>
  </si>
  <si>
    <t>Capital Disponible</t>
  </si>
  <si>
    <t>Ganancia</t>
  </si>
  <si>
    <t xml:space="preserve">Restricciones </t>
  </si>
  <si>
    <t>Bono 1</t>
  </si>
  <si>
    <t>Bono 2</t>
  </si>
  <si>
    <t>Bono 3</t>
  </si>
  <si>
    <t>Bono 4</t>
  </si>
  <si>
    <t>Bono 5</t>
  </si>
  <si>
    <t>Bono 6</t>
  </si>
  <si>
    <t>Bono 7</t>
  </si>
  <si>
    <t>Bono 8</t>
  </si>
  <si>
    <t>Bono 9</t>
  </si>
  <si>
    <t>Bono 10</t>
  </si>
  <si>
    <t>Precio</t>
  </si>
  <si>
    <t>Inversión</t>
  </si>
  <si>
    <t>Restricciones</t>
  </si>
  <si>
    <t>X (invierte)</t>
  </si>
  <si>
    <t>Mes</t>
  </si>
  <si>
    <t>FC Neto</t>
  </si>
  <si>
    <t>Costo</t>
  </si>
  <si>
    <t>x</t>
  </si>
  <si>
    <t>Crédito</t>
  </si>
  <si>
    <t xml:space="preserve">Mensual </t>
  </si>
  <si>
    <t>y</t>
  </si>
  <si>
    <t>Bonos</t>
  </si>
  <si>
    <t>3 meses</t>
  </si>
  <si>
    <t>z</t>
  </si>
  <si>
    <t>Excedente</t>
  </si>
  <si>
    <t>Fuente de recursos</t>
  </si>
  <si>
    <t>Condición</t>
  </si>
  <si>
    <t>Renta excedente</t>
  </si>
  <si>
    <t>Maximización</t>
  </si>
  <si>
    <t>Saldo 1</t>
  </si>
  <si>
    <t>Saldo 2</t>
  </si>
  <si>
    <t>Saldo 3</t>
  </si>
  <si>
    <t>Saldo 4</t>
  </si>
  <si>
    <t>Saldo 5</t>
  </si>
  <si>
    <t>Saldo 6</t>
  </si>
  <si>
    <t>Año 1</t>
  </si>
  <si>
    <t>Año 2</t>
  </si>
  <si>
    <t>Año 3</t>
  </si>
  <si>
    <t>Año 4</t>
  </si>
  <si>
    <t>Año 5</t>
  </si>
  <si>
    <t>Año 6</t>
  </si>
  <si>
    <t xml:space="preserve">Requirimiento </t>
  </si>
  <si>
    <t xml:space="preserve">Flujos de Efectivo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</si>
</sst>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164" formatCode="&quot;$&quot;\ #,##0.00"/>
    <numFmt numFmtId="165" formatCode="0.000"/>
    <numFmt numFmtId="166" formatCode="0.0%"/>
    <numFmt numFmtId="167" formatCode="&quot;$&quot;\ #,##0"/>
    <numFmt numFmtId="171" formatCode="0.000000"/>
    <numFmt numFmtId="176" formatCode="_-&quot;$&quot;\ * #,##0_-;\-&quot;$&quot;\ * #,##0_-;_-&quot;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5" fillId="0" borderId="0" xfId="0" applyFont="1"/>
    <xf numFmtId="0" fontId="0" fillId="2" borderId="4" xfId="0" applyFill="1" applyBorder="1"/>
    <xf numFmtId="0" fontId="0" fillId="2" borderId="0" xfId="0" applyFill="1"/>
    <xf numFmtId="0" fontId="0" fillId="2" borderId="6" xfId="0" applyFill="1" applyBorder="1"/>
    <xf numFmtId="167" fontId="0" fillId="2" borderId="7" xfId="0" applyNumberFormat="1" applyFill="1" applyBorder="1"/>
    <xf numFmtId="167" fontId="0" fillId="2" borderId="8" xfId="0" applyNumberFormat="1" applyFill="1" applyBorder="1"/>
    <xf numFmtId="0" fontId="0" fillId="2" borderId="4" xfId="0" applyFill="1" applyBorder="1" applyAlignment="1">
      <alignment horizontal="left"/>
    </xf>
    <xf numFmtId="9" fontId="0" fillId="2" borderId="0" xfId="0" applyNumberForma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166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/>
    <xf numFmtId="167" fontId="0" fillId="2" borderId="2" xfId="0" applyNumberFormat="1" applyFill="1" applyBorder="1"/>
    <xf numFmtId="167" fontId="0" fillId="2" borderId="3" xfId="0" applyNumberFormat="1" applyFill="1" applyBorder="1"/>
    <xf numFmtId="167" fontId="0" fillId="2" borderId="0" xfId="0" applyNumberFormat="1" applyFill="1"/>
    <xf numFmtId="167" fontId="0" fillId="2" borderId="5" xfId="0" applyNumberFormat="1" applyFill="1" applyBorder="1"/>
    <xf numFmtId="0" fontId="1" fillId="3" borderId="9" xfId="0" applyFont="1" applyFill="1" applyBorder="1"/>
    <xf numFmtId="165" fontId="1" fillId="3" borderId="10" xfId="0" applyNumberFormat="1" applyFont="1" applyFill="1" applyBorder="1"/>
    <xf numFmtId="0" fontId="0" fillId="0" borderId="0" xfId="0" applyFill="1"/>
    <xf numFmtId="167" fontId="0" fillId="0" borderId="0" xfId="0" applyNumberFormat="1" applyFill="1" applyAlignment="1">
      <alignment horizontal="center"/>
    </xf>
    <xf numFmtId="0" fontId="1" fillId="5" borderId="1" xfId="0" applyFont="1" applyFill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5" borderId="2" xfId="0" applyFont="1" applyFill="1" applyBorder="1"/>
    <xf numFmtId="0" fontId="1" fillId="5" borderId="3" xfId="0" applyFont="1" applyFill="1" applyBorder="1"/>
    <xf numFmtId="0" fontId="1" fillId="5" borderId="1" xfId="0" applyFont="1" applyFill="1" applyBorder="1" applyAlignment="1">
      <alignment horizontal="center"/>
    </xf>
    <xf numFmtId="0" fontId="5" fillId="3" borderId="6" xfId="0" applyFont="1" applyFill="1" applyBorder="1"/>
    <xf numFmtId="0" fontId="1" fillId="3" borderId="7" xfId="0" applyFon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64" fontId="0" fillId="3" borderId="3" xfId="0" applyNumberFormat="1" applyFill="1" applyBorder="1"/>
    <xf numFmtId="0" fontId="0" fillId="0" borderId="0" xfId="0" applyFill="1" applyBorder="1"/>
    <xf numFmtId="164" fontId="0" fillId="3" borderId="10" xfId="0" applyNumberFormat="1" applyFill="1" applyBorder="1"/>
    <xf numFmtId="0" fontId="0" fillId="5" borderId="1" xfId="0" applyFill="1" applyBorder="1"/>
    <xf numFmtId="0" fontId="0" fillId="4" borderId="4" xfId="0" applyFill="1" applyBorder="1"/>
    <xf numFmtId="167" fontId="0" fillId="4" borderId="0" xfId="0" applyNumberFormat="1" applyFill="1" applyBorder="1" applyAlignment="1">
      <alignment horizontal="center"/>
    </xf>
    <xf numFmtId="167" fontId="0" fillId="4" borderId="5" xfId="0" applyNumberFormat="1" applyFill="1" applyBorder="1" applyAlignment="1">
      <alignment horizontal="center"/>
    </xf>
    <xf numFmtId="0" fontId="0" fillId="4" borderId="6" xfId="0" applyFill="1" applyBorder="1"/>
    <xf numFmtId="167" fontId="0" fillId="4" borderId="7" xfId="0" applyNumberFormat="1" applyFill="1" applyBorder="1" applyAlignment="1">
      <alignment horizontal="center"/>
    </xf>
    <xf numFmtId="167" fontId="0" fillId="4" borderId="8" xfId="0" applyNumberForma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67" fontId="0" fillId="2" borderId="0" xfId="0" applyNumberFormat="1" applyFill="1" applyBorder="1"/>
    <xf numFmtId="167" fontId="1" fillId="2" borderId="0" xfId="0" applyNumberFormat="1" applyFont="1" applyFill="1" applyBorder="1" applyAlignment="1">
      <alignment horizontal="center"/>
    </xf>
    <xf numFmtId="0" fontId="0" fillId="2" borderId="5" xfId="0" applyFill="1" applyBorder="1"/>
    <xf numFmtId="171" fontId="0" fillId="2" borderId="5" xfId="0" applyNumberFormat="1" applyFill="1" applyBorder="1"/>
    <xf numFmtId="167" fontId="3" fillId="2" borderId="0" xfId="0" applyNumberFormat="1" applyFont="1" applyFill="1" applyBorder="1"/>
    <xf numFmtId="0" fontId="0" fillId="6" borderId="4" xfId="0" applyFill="1" applyBorder="1"/>
    <xf numFmtId="0" fontId="0" fillId="6" borderId="0" xfId="0" applyFill="1" applyBorder="1"/>
    <xf numFmtId="0" fontId="3" fillId="6" borderId="0" xfId="0" applyFont="1" applyFill="1" applyBorder="1"/>
    <xf numFmtId="0" fontId="1" fillId="6" borderId="0" xfId="0" applyFont="1" applyFill="1" applyBorder="1" applyAlignment="1">
      <alignment horizontal="center"/>
    </xf>
    <xf numFmtId="171" fontId="3" fillId="6" borderId="5" xfId="0" applyNumberFormat="1" applyFont="1" applyFill="1" applyBorder="1"/>
    <xf numFmtId="0" fontId="0" fillId="6" borderId="6" xfId="0" applyFill="1" applyBorder="1"/>
    <xf numFmtId="0" fontId="0" fillId="6" borderId="7" xfId="0" applyFill="1" applyBorder="1"/>
    <xf numFmtId="0" fontId="3" fillId="6" borderId="7" xfId="0" applyFont="1" applyFill="1" applyBorder="1"/>
    <xf numFmtId="0" fontId="1" fillId="6" borderId="7" xfId="0" applyFont="1" applyFill="1" applyBorder="1" applyAlignment="1">
      <alignment horizontal="center"/>
    </xf>
    <xf numFmtId="171" fontId="3" fillId="6" borderId="8" xfId="0" applyNumberFormat="1" applyFont="1" applyFill="1" applyBorder="1"/>
    <xf numFmtId="176" fontId="1" fillId="3" borderId="10" xfId="1" applyNumberFormat="1" applyFont="1" applyFill="1" applyBorder="1"/>
    <xf numFmtId="0" fontId="1" fillId="0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AF36-A7EB-48AA-AFC4-2781088F366C}">
  <dimension ref="B2:H26"/>
  <sheetViews>
    <sheetView showGridLines="0" workbookViewId="0">
      <selection activeCell="H12" sqref="H12"/>
    </sheetView>
  </sheetViews>
  <sheetFormatPr baseColWidth="10" defaultRowHeight="14.5" x14ac:dyDescent="0.35"/>
  <cols>
    <col min="2" max="2" width="20.6328125" bestFit="1" customWidth="1"/>
    <col min="7" max="7" width="12.1796875" bestFit="1" customWidth="1"/>
  </cols>
  <sheetData>
    <row r="2" spans="2:8" ht="15" thickBot="1" x14ac:dyDescent="0.4"/>
    <row r="3" spans="2:8" x14ac:dyDescent="0.35">
      <c r="B3" s="29" t="s">
        <v>0</v>
      </c>
      <c r="C3" s="30" t="s">
        <v>4</v>
      </c>
      <c r="D3" s="30" t="s">
        <v>5</v>
      </c>
      <c r="E3" s="30" t="s">
        <v>6</v>
      </c>
      <c r="F3" s="30" t="s">
        <v>7</v>
      </c>
      <c r="G3" s="31" t="s">
        <v>12</v>
      </c>
    </row>
    <row r="4" spans="2:8" x14ac:dyDescent="0.35">
      <c r="B4" s="9" t="s">
        <v>1</v>
      </c>
      <c r="C4" s="10">
        <v>0.5</v>
      </c>
      <c r="D4" s="10">
        <v>0.3</v>
      </c>
      <c r="E4" s="10">
        <v>0.25</v>
      </c>
      <c r="F4" s="10">
        <v>0.6</v>
      </c>
      <c r="G4" s="32">
        <v>28</v>
      </c>
    </row>
    <row r="5" spans="2:8" x14ac:dyDescent="0.35">
      <c r="B5" s="9" t="s">
        <v>2</v>
      </c>
      <c r="C5" s="10">
        <v>0.3</v>
      </c>
      <c r="D5" s="10">
        <v>0.1</v>
      </c>
      <c r="E5" s="10">
        <v>0.4</v>
      </c>
      <c r="F5" s="10">
        <v>0.2</v>
      </c>
      <c r="G5" s="32">
        <v>24</v>
      </c>
      <c r="H5" s="3"/>
    </row>
    <row r="6" spans="2:8" x14ac:dyDescent="0.35">
      <c r="B6" s="9" t="s">
        <v>3</v>
      </c>
      <c r="C6" s="10">
        <v>0.2</v>
      </c>
      <c r="D6" s="10">
        <v>0.6</v>
      </c>
      <c r="E6" s="10">
        <v>0.35</v>
      </c>
      <c r="F6" s="10">
        <v>0.2</v>
      </c>
      <c r="G6" s="32">
        <v>12</v>
      </c>
      <c r="H6" s="3"/>
    </row>
    <row r="7" spans="2:8" ht="15" thickBot="1" x14ac:dyDescent="0.4">
      <c r="B7" s="37" t="s">
        <v>8</v>
      </c>
      <c r="C7" s="38">
        <v>0.1</v>
      </c>
      <c r="D7" s="38">
        <v>0.15</v>
      </c>
      <c r="E7" s="38">
        <v>0.16</v>
      </c>
      <c r="F7" s="38">
        <v>0.08</v>
      </c>
      <c r="G7" s="33"/>
    </row>
    <row r="8" spans="2:8" ht="15" thickBot="1" x14ac:dyDescent="0.4">
      <c r="B8" s="8"/>
      <c r="C8" s="1"/>
      <c r="D8" s="1"/>
      <c r="E8" s="1"/>
      <c r="F8" s="1"/>
      <c r="G8" s="4"/>
    </row>
    <row r="9" spans="2:8" x14ac:dyDescent="0.35">
      <c r="B9" s="39" t="s">
        <v>9</v>
      </c>
      <c r="C9" s="40">
        <v>0</v>
      </c>
      <c r="D9" s="40">
        <v>12.631578544350436</v>
      </c>
      <c r="E9" s="40">
        <v>46.315789949500676</v>
      </c>
      <c r="F9" s="44">
        <v>21.052631506148899</v>
      </c>
      <c r="G9" s="45"/>
    </row>
    <row r="10" spans="2:8" ht="15" thickBot="1" x14ac:dyDescent="0.4">
      <c r="B10" s="41" t="s">
        <v>10</v>
      </c>
      <c r="C10" s="42">
        <f>SUM(C9:F9)</f>
        <v>80.000000000000014</v>
      </c>
      <c r="D10" s="42"/>
      <c r="E10" s="42"/>
      <c r="F10" s="43"/>
      <c r="G10" s="45"/>
    </row>
    <row r="11" spans="2:8" ht="15" thickBot="1" x14ac:dyDescent="0.4">
      <c r="G11" s="3"/>
    </row>
    <row r="12" spans="2:8" ht="15" thickBot="1" x14ac:dyDescent="0.4">
      <c r="B12" s="25" t="s">
        <v>11</v>
      </c>
      <c r="C12" s="46">
        <f>SUMPRODUCT(C7:F7,C9:F9)</f>
        <v>10.989473694064586</v>
      </c>
      <c r="G12" s="3"/>
    </row>
    <row r="13" spans="2:8" x14ac:dyDescent="0.35">
      <c r="G13" s="3"/>
    </row>
    <row r="17" spans="2:7" x14ac:dyDescent="0.35">
      <c r="C17" s="2"/>
      <c r="D17" s="2"/>
      <c r="E17" s="2"/>
      <c r="F17" s="2"/>
      <c r="G17" s="2"/>
    </row>
    <row r="18" spans="2:7" x14ac:dyDescent="0.35">
      <c r="B18" s="1"/>
      <c r="G18" s="4"/>
    </row>
    <row r="19" spans="2:7" x14ac:dyDescent="0.35">
      <c r="B19" s="1"/>
      <c r="G19" s="4"/>
    </row>
    <row r="20" spans="2:7" x14ac:dyDescent="0.35">
      <c r="B20" s="1"/>
      <c r="G20" s="4"/>
    </row>
    <row r="21" spans="2:7" x14ac:dyDescent="0.35">
      <c r="B21" s="1"/>
      <c r="C21" s="1"/>
      <c r="D21" s="1"/>
      <c r="E21" s="1"/>
      <c r="F21" s="1"/>
      <c r="G21" s="4"/>
    </row>
    <row r="22" spans="2:7" x14ac:dyDescent="0.35">
      <c r="B22" s="1"/>
      <c r="C22" s="7"/>
      <c r="D22" s="7"/>
      <c r="E22" s="7"/>
      <c r="F22" s="7"/>
    </row>
    <row r="23" spans="2:7" x14ac:dyDescent="0.35">
      <c r="B23" s="1"/>
    </row>
    <row r="26" spans="2:7" x14ac:dyDescent="0.35">
      <c r="B26" s="1"/>
      <c r="C26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F43D-4DF1-4D8B-BFB4-DB0C81D0A555}">
  <dimension ref="A2:L40"/>
  <sheetViews>
    <sheetView showGridLines="0" workbookViewId="0">
      <selection activeCell="D14" sqref="D14"/>
    </sheetView>
  </sheetViews>
  <sheetFormatPr baseColWidth="10" defaultRowHeight="14.5" x14ac:dyDescent="0.35"/>
  <cols>
    <col min="2" max="2" width="12.26953125" bestFit="1" customWidth="1"/>
    <col min="3" max="3" width="15.6328125" customWidth="1"/>
    <col min="6" max="6" width="12.26953125" bestFit="1" customWidth="1"/>
    <col min="10" max="10" width="17.36328125" customWidth="1"/>
    <col min="12" max="12" width="14.26953125" bestFit="1" customWidth="1"/>
  </cols>
  <sheetData>
    <row r="2" spans="2:12" ht="15" thickBot="1" x14ac:dyDescent="0.4"/>
    <row r="3" spans="2:12" x14ac:dyDescent="0.35">
      <c r="B3" s="29" t="s">
        <v>27</v>
      </c>
      <c r="C3" s="34">
        <v>1</v>
      </c>
      <c r="D3" s="34">
        <v>2</v>
      </c>
      <c r="E3" s="34">
        <v>3</v>
      </c>
      <c r="F3" s="34">
        <v>4</v>
      </c>
      <c r="G3" s="34">
        <v>5</v>
      </c>
      <c r="H3" s="35">
        <v>6</v>
      </c>
      <c r="J3" s="36" t="s">
        <v>38</v>
      </c>
      <c r="K3" s="30" t="s">
        <v>29</v>
      </c>
      <c r="L3" s="31" t="s">
        <v>39</v>
      </c>
    </row>
    <row r="4" spans="2:12" ht="15" thickBot="1" x14ac:dyDescent="0.4">
      <c r="B4" s="11" t="s">
        <v>28</v>
      </c>
      <c r="C4" s="12">
        <v>-150</v>
      </c>
      <c r="D4" s="12">
        <v>-100</v>
      </c>
      <c r="E4" s="12">
        <v>200</v>
      </c>
      <c r="F4" s="12">
        <v>-200</v>
      </c>
      <c r="G4" s="12">
        <v>50</v>
      </c>
      <c r="H4" s="13">
        <v>300</v>
      </c>
      <c r="J4" s="14" t="s">
        <v>31</v>
      </c>
      <c r="K4" s="15">
        <v>1.01</v>
      </c>
      <c r="L4" s="16" t="s">
        <v>32</v>
      </c>
    </row>
    <row r="5" spans="2:12" ht="15" thickBot="1" x14ac:dyDescent="0.4">
      <c r="J5" s="14" t="s">
        <v>34</v>
      </c>
      <c r="K5" s="15">
        <v>1.02</v>
      </c>
      <c r="L5" s="16" t="s">
        <v>35</v>
      </c>
    </row>
    <row r="6" spans="2:12" ht="15" thickBot="1" x14ac:dyDescent="0.4">
      <c r="B6" s="20" t="s">
        <v>31</v>
      </c>
      <c r="C6" s="21">
        <v>0</v>
      </c>
      <c r="D6" s="21">
        <v>0</v>
      </c>
      <c r="E6" s="21">
        <v>0</v>
      </c>
      <c r="F6" s="21">
        <v>0</v>
      </c>
      <c r="G6" s="22">
        <v>51.999999999999957</v>
      </c>
      <c r="J6" s="17" t="s">
        <v>37</v>
      </c>
      <c r="K6" s="18">
        <v>1.0029999999999999</v>
      </c>
      <c r="L6" s="19" t="s">
        <v>40</v>
      </c>
    </row>
    <row r="7" spans="2:12" x14ac:dyDescent="0.35">
      <c r="B7" s="9" t="s">
        <v>34</v>
      </c>
      <c r="C7" s="23">
        <v>150</v>
      </c>
      <c r="D7" s="23">
        <v>100</v>
      </c>
      <c r="E7" s="23">
        <v>151.94416749750752</v>
      </c>
      <c r="F7" s="23">
        <v>0</v>
      </c>
      <c r="G7" s="24">
        <v>0</v>
      </c>
    </row>
    <row r="8" spans="2:12" ht="15" thickBot="1" x14ac:dyDescent="0.4">
      <c r="B8" s="11" t="s">
        <v>37</v>
      </c>
      <c r="C8" s="12">
        <f>+C7+C6+(C4)</f>
        <v>0</v>
      </c>
      <c r="D8" s="12">
        <f>+D7+D6+(D4)-(C6*$K$4)+(C8*$K$6)</f>
        <v>0</v>
      </c>
      <c r="E8" s="12">
        <f>+E7+E6+(E4)-(D6*$K$4)+(D8*$K$6)</f>
        <v>351.94416749750752</v>
      </c>
      <c r="F8" s="12">
        <f>+F7+F6+(F4)-(E6*$K$4)+(E8*$K$6)-(C7*$K$5)</f>
        <v>0</v>
      </c>
      <c r="G8" s="13">
        <f>+G7+G6+(G4)-(F6*$K$4)+(F8*$K$6)-(D7*$K$5)</f>
        <v>0</v>
      </c>
    </row>
    <row r="9" spans="2:12" ht="15" thickBot="1" x14ac:dyDescent="0.4"/>
    <row r="10" spans="2:12" ht="15" thickBot="1" x14ac:dyDescent="0.4">
      <c r="B10" s="25" t="s">
        <v>41</v>
      </c>
      <c r="C10" s="26">
        <f>+H9+H8+(H4)-(G6*$K$4)+(G8*$K$6)-(E7*$K$5)</f>
        <v>92.496949152542385</v>
      </c>
    </row>
    <row r="11" spans="2:12" x14ac:dyDescent="0.35">
      <c r="G11" s="6"/>
      <c r="H11" s="6"/>
    </row>
    <row r="38" spans="1:1" x14ac:dyDescent="0.35">
      <c r="A38" t="s">
        <v>30</v>
      </c>
    </row>
    <row r="39" spans="1:1" x14ac:dyDescent="0.35">
      <c r="A39" t="s">
        <v>33</v>
      </c>
    </row>
    <row r="40" spans="1:1" x14ac:dyDescent="0.35">
      <c r="A4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9304-825E-426F-86F9-3D3B3552D8C8}">
  <dimension ref="B1:S58"/>
  <sheetViews>
    <sheetView showGridLines="0" tabSelected="1" workbookViewId="0">
      <selection activeCell="B32" sqref="B32:S58"/>
    </sheetView>
  </sheetViews>
  <sheetFormatPr baseColWidth="10" defaultRowHeight="14.5" x14ac:dyDescent="0.35"/>
  <cols>
    <col min="2" max="2" width="48.6328125" bestFit="1" customWidth="1"/>
    <col min="3" max="3" width="11.6328125" bestFit="1" customWidth="1"/>
    <col min="10" max="10" width="11.81640625" bestFit="1" customWidth="1"/>
  </cols>
  <sheetData>
    <row r="1" spans="2:12" ht="15" thickBot="1" x14ac:dyDescent="0.4"/>
    <row r="2" spans="2:12" x14ac:dyDescent="0.35">
      <c r="B2" s="47"/>
      <c r="C2" s="30" t="s">
        <v>48</v>
      </c>
      <c r="D2" s="30" t="s">
        <v>49</v>
      </c>
      <c r="E2" s="30" t="s">
        <v>50</v>
      </c>
      <c r="F2" s="30" t="s">
        <v>51</v>
      </c>
      <c r="G2" s="30" t="s">
        <v>52</v>
      </c>
      <c r="H2" s="31" t="s">
        <v>53</v>
      </c>
    </row>
    <row r="3" spans="2:12" x14ac:dyDescent="0.35">
      <c r="B3" s="48" t="s">
        <v>54</v>
      </c>
      <c r="C3" s="49">
        <v>100</v>
      </c>
      <c r="D3" s="49">
        <v>200</v>
      </c>
      <c r="E3" s="49">
        <v>800</v>
      </c>
      <c r="F3" s="49">
        <v>100</v>
      </c>
      <c r="G3" s="49">
        <v>800</v>
      </c>
      <c r="H3" s="50">
        <v>1200</v>
      </c>
    </row>
    <row r="4" spans="2:12" ht="15" thickBot="1" x14ac:dyDescent="0.4">
      <c r="B4" s="51" t="s">
        <v>25</v>
      </c>
      <c r="C4" s="52">
        <f>+SUMPRODUCT(C8:C23,$J$8:$J$23)</f>
        <v>100.00000000000001</v>
      </c>
      <c r="D4" s="52">
        <f>+SUMPRODUCT(D8:D23,$J$8:$J$23)</f>
        <v>200.00000000000014</v>
      </c>
      <c r="E4" s="52">
        <f>+SUMPRODUCT(E8:E23,$J$8:$J$23)</f>
        <v>800.00000000000034</v>
      </c>
      <c r="F4" s="52">
        <f>+SUMPRODUCT(F8:F23,$J$8:$J$23)</f>
        <v>100.00000000000003</v>
      </c>
      <c r="G4" s="52">
        <f>+SUMPRODUCT(G8:G23,$J$8:$J$23)</f>
        <v>800</v>
      </c>
      <c r="H4" s="53">
        <f>+SUMPRODUCT(H8:H23,$J$8:$J$23)</f>
        <v>1200.0000000000005</v>
      </c>
    </row>
    <row r="5" spans="2:12" x14ac:dyDescent="0.35">
      <c r="B5" s="27"/>
      <c r="C5" s="28"/>
      <c r="D5" s="28"/>
      <c r="E5" s="28"/>
      <c r="F5" s="28"/>
      <c r="G5" s="28"/>
      <c r="H5" s="28"/>
      <c r="I5" s="27"/>
      <c r="J5" s="27"/>
    </row>
    <row r="6" spans="2:12" ht="15" thickBot="1" x14ac:dyDescent="0.4">
      <c r="B6" s="27"/>
      <c r="C6" s="28"/>
      <c r="D6" s="28"/>
      <c r="E6" s="28"/>
      <c r="F6" s="28"/>
      <c r="G6" s="28"/>
      <c r="H6" s="28"/>
      <c r="I6" s="27"/>
      <c r="J6" s="27"/>
    </row>
    <row r="7" spans="2:12" x14ac:dyDescent="0.35">
      <c r="B7" s="47"/>
      <c r="C7" s="54" t="s">
        <v>55</v>
      </c>
      <c r="D7" s="54"/>
      <c r="E7" s="54"/>
      <c r="F7" s="54"/>
      <c r="G7" s="54"/>
      <c r="H7" s="54"/>
      <c r="I7" s="30" t="s">
        <v>23</v>
      </c>
      <c r="J7" s="31" t="s">
        <v>26</v>
      </c>
    </row>
    <row r="8" spans="2:12" x14ac:dyDescent="0.35">
      <c r="B8" s="9" t="s">
        <v>13</v>
      </c>
      <c r="C8" s="55">
        <v>10</v>
      </c>
      <c r="D8" s="55">
        <v>10</v>
      </c>
      <c r="E8" s="55">
        <v>10</v>
      </c>
      <c r="F8" s="55">
        <v>10</v>
      </c>
      <c r="G8" s="55">
        <v>10</v>
      </c>
      <c r="H8" s="55">
        <f>100+10</f>
        <v>110</v>
      </c>
      <c r="I8" s="56">
        <v>109</v>
      </c>
      <c r="J8" s="57">
        <v>0</v>
      </c>
    </row>
    <row r="9" spans="2:12" x14ac:dyDescent="0.35">
      <c r="B9" s="9" t="s">
        <v>14</v>
      </c>
      <c r="C9" s="55">
        <v>7</v>
      </c>
      <c r="D9" s="55">
        <v>7</v>
      </c>
      <c r="E9" s="55">
        <v>7</v>
      </c>
      <c r="F9" s="55">
        <v>7</v>
      </c>
      <c r="G9" s="55">
        <v>7</v>
      </c>
      <c r="H9" s="55">
        <f>100+7</f>
        <v>107</v>
      </c>
      <c r="I9" s="56">
        <v>94.8</v>
      </c>
      <c r="J9" s="58">
        <v>11.214953271028042</v>
      </c>
    </row>
    <row r="10" spans="2:12" x14ac:dyDescent="0.35">
      <c r="B10" s="9" t="s">
        <v>15</v>
      </c>
      <c r="C10" s="55">
        <v>8</v>
      </c>
      <c r="D10" s="55">
        <v>8</v>
      </c>
      <c r="E10" s="55">
        <v>8</v>
      </c>
      <c r="F10" s="55">
        <v>8</v>
      </c>
      <c r="G10" s="55">
        <v>8</v>
      </c>
      <c r="H10" s="55">
        <v>108</v>
      </c>
      <c r="I10" s="56">
        <v>99.5</v>
      </c>
      <c r="J10" s="58">
        <v>0</v>
      </c>
    </row>
    <row r="11" spans="2:12" x14ac:dyDescent="0.35">
      <c r="B11" s="9" t="s">
        <v>16</v>
      </c>
      <c r="C11" s="55">
        <v>6</v>
      </c>
      <c r="D11" s="59">
        <v>6</v>
      </c>
      <c r="E11" s="59">
        <v>6</v>
      </c>
      <c r="F11" s="59">
        <v>6</v>
      </c>
      <c r="G11" s="59">
        <v>106</v>
      </c>
      <c r="H11" s="59">
        <v>0</v>
      </c>
      <c r="I11" s="56">
        <v>93.1</v>
      </c>
      <c r="J11" s="58">
        <v>6.633845126835781</v>
      </c>
    </row>
    <row r="12" spans="2:12" x14ac:dyDescent="0.35">
      <c r="B12" s="9" t="s">
        <v>17</v>
      </c>
      <c r="C12" s="55">
        <v>7</v>
      </c>
      <c r="D12" s="59">
        <v>7</v>
      </c>
      <c r="E12" s="59">
        <v>7</v>
      </c>
      <c r="F12" s="59">
        <v>7</v>
      </c>
      <c r="G12" s="59">
        <v>107</v>
      </c>
      <c r="H12" s="59">
        <v>0</v>
      </c>
      <c r="I12" s="56">
        <v>97.2</v>
      </c>
      <c r="J12" s="58">
        <v>0</v>
      </c>
    </row>
    <row r="13" spans="2:12" x14ac:dyDescent="0.35">
      <c r="B13" s="9" t="s">
        <v>18</v>
      </c>
      <c r="C13" s="55">
        <v>5</v>
      </c>
      <c r="D13" s="59">
        <v>5</v>
      </c>
      <c r="E13" s="59">
        <v>5</v>
      </c>
      <c r="F13" s="59">
        <v>105</v>
      </c>
      <c r="G13" s="59">
        <v>0</v>
      </c>
      <c r="H13" s="59">
        <v>0</v>
      </c>
      <c r="I13" s="56">
        <v>92.9</v>
      </c>
      <c r="J13" s="58">
        <v>0</v>
      </c>
    </row>
    <row r="14" spans="2:12" x14ac:dyDescent="0.35">
      <c r="B14" s="9" t="s">
        <v>19</v>
      </c>
      <c r="C14" s="55">
        <v>10</v>
      </c>
      <c r="D14" s="59">
        <v>10</v>
      </c>
      <c r="E14" s="59">
        <v>110</v>
      </c>
      <c r="F14" s="59">
        <v>0</v>
      </c>
      <c r="G14" s="59">
        <v>0</v>
      </c>
      <c r="H14" s="59">
        <v>0</v>
      </c>
      <c r="I14" s="56">
        <v>110</v>
      </c>
      <c r="J14" s="58">
        <v>0</v>
      </c>
      <c r="L14" s="5"/>
    </row>
    <row r="15" spans="2:12" x14ac:dyDescent="0.35">
      <c r="B15" s="9" t="s">
        <v>20</v>
      </c>
      <c r="C15" s="55">
        <v>8</v>
      </c>
      <c r="D15" s="59">
        <v>8</v>
      </c>
      <c r="E15" s="59">
        <v>108</v>
      </c>
      <c r="F15" s="59">
        <v>0</v>
      </c>
      <c r="G15" s="59">
        <v>0</v>
      </c>
      <c r="H15" s="59">
        <v>0</v>
      </c>
      <c r="I15" s="56">
        <v>104</v>
      </c>
      <c r="J15" s="58">
        <v>6.0086836211723194</v>
      </c>
    </row>
    <row r="16" spans="2:12" x14ac:dyDescent="0.35">
      <c r="B16" s="9" t="s">
        <v>21</v>
      </c>
      <c r="C16" s="55">
        <v>7</v>
      </c>
      <c r="D16" s="59">
        <v>107</v>
      </c>
      <c r="E16" s="59">
        <v>0</v>
      </c>
      <c r="F16" s="59">
        <v>0</v>
      </c>
      <c r="G16" s="59">
        <v>0</v>
      </c>
      <c r="H16" s="59">
        <v>0</v>
      </c>
      <c r="I16" s="56">
        <v>102</v>
      </c>
      <c r="J16" s="58">
        <v>0</v>
      </c>
    </row>
    <row r="17" spans="2:19" x14ac:dyDescent="0.35">
      <c r="B17" s="9" t="s">
        <v>22</v>
      </c>
      <c r="C17" s="55">
        <v>100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6">
        <v>95.2</v>
      </c>
      <c r="J17" s="58">
        <v>0</v>
      </c>
    </row>
    <row r="18" spans="2:19" x14ac:dyDescent="0.35">
      <c r="B18" s="60" t="s">
        <v>42</v>
      </c>
      <c r="C18" s="61">
        <v>-1</v>
      </c>
      <c r="D18" s="62">
        <v>1</v>
      </c>
      <c r="E18" s="62">
        <v>0</v>
      </c>
      <c r="F18" s="62">
        <v>0</v>
      </c>
      <c r="G18" s="62">
        <v>0</v>
      </c>
      <c r="H18" s="62">
        <v>0</v>
      </c>
      <c r="I18" s="63">
        <v>0</v>
      </c>
      <c r="J18" s="64">
        <v>66.377212627589543</v>
      </c>
    </row>
    <row r="19" spans="2:19" x14ac:dyDescent="0.35">
      <c r="B19" s="60" t="s">
        <v>43</v>
      </c>
      <c r="C19" s="61">
        <v>0</v>
      </c>
      <c r="D19" s="62">
        <v>-1</v>
      </c>
      <c r="E19" s="62">
        <v>1</v>
      </c>
      <c r="F19" s="62">
        <v>0</v>
      </c>
      <c r="G19" s="62">
        <v>0</v>
      </c>
      <c r="H19" s="62">
        <v>0</v>
      </c>
      <c r="I19" s="63">
        <v>0</v>
      </c>
      <c r="J19" s="64">
        <v>32.754425255178973</v>
      </c>
    </row>
    <row r="20" spans="2:19" x14ac:dyDescent="0.35">
      <c r="B20" s="60" t="s">
        <v>44</v>
      </c>
      <c r="C20" s="61">
        <v>0</v>
      </c>
      <c r="D20" s="62">
        <v>0</v>
      </c>
      <c r="E20" s="62">
        <v>-1</v>
      </c>
      <c r="F20" s="62">
        <v>1</v>
      </c>
      <c r="G20" s="62">
        <v>0</v>
      </c>
      <c r="H20" s="62">
        <v>0</v>
      </c>
      <c r="I20" s="63">
        <v>0</v>
      </c>
      <c r="J20" s="64">
        <v>0</v>
      </c>
    </row>
    <row r="21" spans="2:19" x14ac:dyDescent="0.35">
      <c r="B21" s="60" t="s">
        <v>45</v>
      </c>
      <c r="C21" s="61">
        <v>0</v>
      </c>
      <c r="D21" s="62">
        <v>0</v>
      </c>
      <c r="E21" s="62">
        <v>0</v>
      </c>
      <c r="F21" s="62">
        <v>-1</v>
      </c>
      <c r="G21" s="62">
        <v>1</v>
      </c>
      <c r="H21" s="62">
        <v>0</v>
      </c>
      <c r="I21" s="63">
        <v>0</v>
      </c>
      <c r="J21" s="64">
        <v>18.30774365821097</v>
      </c>
    </row>
    <row r="22" spans="2:19" x14ac:dyDescent="0.35">
      <c r="B22" s="60" t="s">
        <v>46</v>
      </c>
      <c r="C22" s="61">
        <v>0</v>
      </c>
      <c r="D22" s="62">
        <v>0</v>
      </c>
      <c r="E22" s="62">
        <v>0</v>
      </c>
      <c r="F22" s="62">
        <v>0</v>
      </c>
      <c r="G22" s="62">
        <v>-1</v>
      </c>
      <c r="H22" s="62">
        <v>1</v>
      </c>
      <c r="I22" s="63">
        <v>0</v>
      </c>
      <c r="J22" s="64">
        <v>0</v>
      </c>
    </row>
    <row r="23" spans="2:19" ht="15" thickBot="1" x14ac:dyDescent="0.4">
      <c r="B23" s="65" t="s">
        <v>47</v>
      </c>
      <c r="C23" s="66">
        <v>0</v>
      </c>
      <c r="D23" s="67">
        <v>0</v>
      </c>
      <c r="E23" s="67">
        <v>0</v>
      </c>
      <c r="F23" s="67">
        <v>0</v>
      </c>
      <c r="G23" s="67">
        <v>0</v>
      </c>
      <c r="H23" s="67">
        <v>-1</v>
      </c>
      <c r="I23" s="68">
        <v>0</v>
      </c>
      <c r="J23" s="69">
        <v>0</v>
      </c>
    </row>
    <row r="24" spans="2:19" ht="15" thickBot="1" x14ac:dyDescent="0.4"/>
    <row r="25" spans="2:19" ht="15" thickBot="1" x14ac:dyDescent="0.4">
      <c r="B25" s="25" t="s">
        <v>24</v>
      </c>
      <c r="C25" s="70">
        <f>SUMPRODUCT(I8:I23,J8:J23)</f>
        <v>2305.6916480037908</v>
      </c>
    </row>
    <row r="32" spans="2:19" x14ac:dyDescent="0.35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</row>
    <row r="33" spans="2:19" x14ac:dyDescent="0.35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</row>
    <row r="34" spans="2:19" x14ac:dyDescent="0.35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spans="2:19" x14ac:dyDescent="0.35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6" spans="2:19" x14ac:dyDescent="0.35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37" spans="2:19" x14ac:dyDescent="0.35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pans="2:19" x14ac:dyDescent="0.35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2:19" x14ac:dyDescent="0.35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71"/>
      <c r="N39" s="27"/>
      <c r="O39" s="27"/>
      <c r="P39" s="27"/>
      <c r="Q39" s="27"/>
      <c r="R39" s="27"/>
      <c r="S39" s="27"/>
    </row>
    <row r="40" spans="2:19" x14ac:dyDescent="0.35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71"/>
      <c r="N40" s="27"/>
      <c r="O40" s="27"/>
      <c r="P40" s="27"/>
      <c r="Q40" s="27"/>
      <c r="R40" s="27"/>
      <c r="S40" s="27"/>
    </row>
    <row r="41" spans="2:19" x14ac:dyDescent="0.35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71"/>
      <c r="N41" s="27"/>
      <c r="O41" s="27"/>
      <c r="P41" s="27"/>
      <c r="Q41" s="27"/>
      <c r="R41" s="27"/>
      <c r="S41" s="27"/>
    </row>
    <row r="42" spans="2:19" x14ac:dyDescent="0.35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71"/>
      <c r="N42" s="27"/>
      <c r="O42" s="27"/>
      <c r="P42" s="27"/>
      <c r="Q42" s="27"/>
      <c r="R42" s="27"/>
      <c r="S42" s="27"/>
    </row>
    <row r="43" spans="2:19" x14ac:dyDescent="0.35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71"/>
      <c r="N43" s="27"/>
      <c r="O43" s="27"/>
      <c r="P43" s="27"/>
      <c r="Q43" s="27"/>
      <c r="R43" s="27"/>
      <c r="S43" s="27"/>
    </row>
    <row r="44" spans="2:19" x14ac:dyDescent="0.35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71"/>
      <c r="N44" s="27"/>
      <c r="O44" s="27"/>
      <c r="P44" s="27"/>
      <c r="Q44" s="27"/>
      <c r="R44" s="27"/>
      <c r="S44" s="27"/>
    </row>
    <row r="45" spans="2:19" x14ac:dyDescent="0.35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71"/>
      <c r="N45" s="27"/>
      <c r="O45" s="27"/>
      <c r="P45" s="27"/>
      <c r="Q45" s="27"/>
      <c r="R45" s="27"/>
      <c r="S45" s="27"/>
    </row>
    <row r="46" spans="2:19" x14ac:dyDescent="0.35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71"/>
      <c r="N46" s="27"/>
      <c r="O46" s="27"/>
      <c r="P46" s="27"/>
      <c r="Q46" s="27"/>
      <c r="R46" s="27"/>
      <c r="S46" s="27"/>
    </row>
    <row r="47" spans="2:19" x14ac:dyDescent="0.35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71"/>
      <c r="N47" s="27"/>
      <c r="O47" s="27"/>
      <c r="P47" s="27"/>
      <c r="Q47" s="27"/>
      <c r="R47" s="27"/>
      <c r="S47" s="27"/>
    </row>
    <row r="48" spans="2:19" x14ac:dyDescent="0.35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71"/>
      <c r="N48" s="27"/>
      <c r="O48" s="27"/>
      <c r="P48" s="27"/>
      <c r="Q48" s="27"/>
      <c r="R48" s="27"/>
      <c r="S48" s="27"/>
    </row>
    <row r="49" spans="2:19" x14ac:dyDescent="0.35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71"/>
      <c r="N49" s="27"/>
      <c r="O49" s="27"/>
      <c r="P49" s="27"/>
      <c r="Q49" s="27"/>
      <c r="R49" s="27"/>
      <c r="S49" s="27"/>
    </row>
    <row r="50" spans="2:19" x14ac:dyDescent="0.35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71"/>
      <c r="N50" s="27"/>
      <c r="O50" s="27"/>
      <c r="P50" s="27"/>
      <c r="Q50" s="27"/>
      <c r="R50" s="27"/>
      <c r="S50" s="27"/>
    </row>
    <row r="51" spans="2:19" x14ac:dyDescent="0.35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</row>
    <row r="52" spans="2:19" x14ac:dyDescent="0.35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</row>
    <row r="53" spans="2:19" x14ac:dyDescent="0.35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</row>
    <row r="54" spans="2:19" x14ac:dyDescent="0.35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</row>
    <row r="55" spans="2:19" x14ac:dyDescent="0.35"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</row>
    <row r="56" spans="2:19" x14ac:dyDescent="0.35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</row>
    <row r="57" spans="2:19" x14ac:dyDescent="0.3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2:19" x14ac:dyDescent="0.35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</sheetData>
  <mergeCells count="1">
    <mergeCell ref="C7:H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 2</vt:lpstr>
      <vt:lpstr>Punto 3</vt:lpstr>
      <vt:lpstr>Punto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sarahtellez07@gmail.com</cp:lastModifiedBy>
  <dcterms:created xsi:type="dcterms:W3CDTF">2022-09-07T19:29:24Z</dcterms:created>
  <dcterms:modified xsi:type="dcterms:W3CDTF">2022-09-28T02:17:36Z</dcterms:modified>
</cp:coreProperties>
</file>