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mariapatron/Desktop/GRI/soa05_tutorial-main/results/"/>
    </mc:Choice>
  </mc:AlternateContent>
  <xr:revisionPtr revIDLastSave="0" documentId="13_ncr:1_{4233661E-D8B6-7C47-8B4D-EBE24FB47448}" xr6:coauthVersionLast="47" xr6:coauthVersionMax="47" xr10:uidLastSave="{00000000-0000-0000-0000-000000000000}"/>
  <bookViews>
    <workbookView xWindow="0" yWindow="20" windowWidth="28800" windowHeight="11080" activeTab="2" xr2:uid="{00000000-000D-0000-FFFF-FFFF00000000}"/>
  </bookViews>
  <sheets>
    <sheet name="1000" sheetId="1" r:id="rId1"/>
    <sheet name="50000" sheetId="2" r:id="rId2"/>
    <sheet name="fu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3" l="1"/>
  <c r="N15" i="3" s="1"/>
  <c r="S6" i="3"/>
  <c r="M15" i="3" s="1"/>
  <c r="R6" i="3"/>
  <c r="N19" i="3"/>
  <c r="M19" i="3"/>
  <c r="N18" i="3"/>
  <c r="M18" i="3"/>
  <c r="N17" i="3"/>
  <c r="M17" i="3"/>
  <c r="N16" i="3"/>
  <c r="M16" i="3"/>
  <c r="C15" i="3"/>
  <c r="T10" i="3"/>
  <c r="S10" i="3"/>
  <c r="R10" i="3"/>
  <c r="T9" i="3"/>
  <c r="S9" i="3"/>
  <c r="R9" i="3"/>
  <c r="T8" i="3"/>
  <c r="S8" i="3"/>
  <c r="R8" i="3"/>
  <c r="T7" i="3"/>
  <c r="S7" i="3"/>
  <c r="R7" i="3"/>
  <c r="I6" i="3"/>
  <c r="H6" i="3"/>
  <c r="D16" i="3"/>
  <c r="C16" i="3"/>
  <c r="C17" i="3"/>
  <c r="D17" i="3"/>
  <c r="C18" i="3"/>
  <c r="D18" i="3"/>
  <c r="C19" i="3"/>
  <c r="D19" i="3"/>
  <c r="D15" i="3"/>
  <c r="J10" i="3"/>
  <c r="J9" i="3"/>
  <c r="J8" i="3"/>
  <c r="J7" i="3"/>
  <c r="J6" i="3"/>
  <c r="I10" i="3"/>
  <c r="I9" i="3"/>
  <c r="I8" i="3"/>
  <c r="I7" i="3"/>
  <c r="H7" i="3"/>
  <c r="H8" i="3"/>
  <c r="H9" i="3"/>
  <c r="H10" i="3"/>
  <c r="I6" i="2"/>
  <c r="I7" i="2"/>
  <c r="I8" i="2"/>
  <c r="I9" i="2"/>
  <c r="I10" i="2"/>
  <c r="P19" i="1"/>
  <c r="P18" i="1"/>
  <c r="P17" i="1"/>
  <c r="P16" i="1"/>
  <c r="P15" i="1"/>
  <c r="H19" i="1"/>
  <c r="H18" i="1"/>
  <c r="H17" i="1"/>
  <c r="H16" i="1"/>
  <c r="H15" i="1"/>
</calcChain>
</file>

<file path=xl/sharedStrings.xml><?xml version="1.0" encoding="utf-8"?>
<sst xmlns="http://schemas.openxmlformats.org/spreadsheetml/2006/main" count="97" uniqueCount="19">
  <si>
    <t>nh_white</t>
  </si>
  <si>
    <t>nh_black</t>
  </si>
  <si>
    <t>asian</t>
  </si>
  <si>
    <t>hispanic</t>
  </si>
  <si>
    <t>other</t>
  </si>
  <si>
    <t>PREDICTED</t>
  </si>
  <si>
    <t>BIFSG model first best</t>
  </si>
  <si>
    <t xml:space="preserve"> asian</t>
  </si>
  <si>
    <t xml:space="preserve"> hispanic</t>
  </si>
  <si>
    <t xml:space="preserve">nh_black </t>
  </si>
  <si>
    <t xml:space="preserve">nh_white </t>
  </si>
  <si>
    <t>BIFSG model first best subsample, tract, surname and first name</t>
  </si>
  <si>
    <t>fBIFSG model first best subsample, tract, surname and first name</t>
  </si>
  <si>
    <t>accuracy</t>
  </si>
  <si>
    <t>false negative</t>
  </si>
  <si>
    <t>false positive</t>
  </si>
  <si>
    <t xml:space="preserve"> </t>
  </si>
  <si>
    <t>recall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</si>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</sst>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opLeftCell="A2" zoomScale="150" workbookViewId="0">
      <selection activeCell="H19" sqref="A12:H19"/>
    </sheetView>
  </sheetViews>
  <sheetFormatPr baseColWidth="10" defaultColWidth="8.83203125" defaultRowHeight="15" x14ac:dyDescent="0.2"/>
  <sheetData>
    <row r="2" spans="1:16" x14ac:dyDescent="0.2">
      <c r="B2" s="5" t="s">
        <v>6</v>
      </c>
      <c r="C2" s="5"/>
      <c r="D2" s="5"/>
      <c r="E2" s="5"/>
      <c r="F2" s="5"/>
      <c r="G2" s="5"/>
    </row>
    <row r="3" spans="1:16" x14ac:dyDescent="0.2">
      <c r="D3" t="s">
        <v>5</v>
      </c>
    </row>
    <row r="4" spans="1:16" s="1" customFormat="1" x14ac:dyDescent="0.2">
      <c r="C4" s="2" t="s">
        <v>2</v>
      </c>
      <c r="D4" s="2" t="s">
        <v>3</v>
      </c>
      <c r="E4" s="2" t="s">
        <v>1</v>
      </c>
      <c r="F4" s="2" t="s">
        <v>0</v>
      </c>
      <c r="G4" s="2" t="s">
        <v>4</v>
      </c>
    </row>
    <row r="5" spans="1:16" x14ac:dyDescent="0.2">
      <c r="B5" s="2" t="s">
        <v>7</v>
      </c>
      <c r="C5" s="3">
        <v>3312</v>
      </c>
      <c r="D5" s="3">
        <v>574</v>
      </c>
      <c r="E5" s="3">
        <v>124</v>
      </c>
      <c r="F5" s="4">
        <v>1544</v>
      </c>
      <c r="G5" s="3">
        <v>300</v>
      </c>
    </row>
    <row r="6" spans="1:16" x14ac:dyDescent="0.2">
      <c r="B6" s="2" t="s">
        <v>8</v>
      </c>
      <c r="C6" s="3">
        <v>181</v>
      </c>
      <c r="D6" s="3">
        <v>15585</v>
      </c>
      <c r="E6" s="3">
        <v>176</v>
      </c>
      <c r="F6" s="4">
        <v>2519</v>
      </c>
      <c r="G6" s="3">
        <v>201</v>
      </c>
    </row>
    <row r="7" spans="1:16" x14ac:dyDescent="0.2">
      <c r="A7" t="b">
        <v>1</v>
      </c>
      <c r="B7" s="2" t="s">
        <v>9</v>
      </c>
      <c r="C7" s="3">
        <v>26</v>
      </c>
      <c r="D7" s="3">
        <v>391</v>
      </c>
      <c r="E7" s="3">
        <v>6313</v>
      </c>
      <c r="F7" s="4">
        <v>4738</v>
      </c>
      <c r="G7" s="3">
        <v>298</v>
      </c>
    </row>
    <row r="8" spans="1:16" x14ac:dyDescent="0.2">
      <c r="B8" s="2" t="s">
        <v>10</v>
      </c>
      <c r="C8" s="3">
        <v>185</v>
      </c>
      <c r="D8" s="3">
        <v>566</v>
      </c>
      <c r="E8" s="4">
        <v>1271</v>
      </c>
      <c r="F8" s="3">
        <v>54960</v>
      </c>
      <c r="G8" s="3">
        <v>334</v>
      </c>
    </row>
    <row r="9" spans="1:16" x14ac:dyDescent="0.2">
      <c r="B9" s="2" t="s">
        <v>4</v>
      </c>
      <c r="C9" s="3">
        <v>275</v>
      </c>
      <c r="D9" s="3">
        <v>495</v>
      </c>
      <c r="E9" s="3">
        <v>335</v>
      </c>
      <c r="F9" s="4">
        <v>3552</v>
      </c>
      <c r="G9" s="3">
        <v>773</v>
      </c>
    </row>
    <row r="12" spans="1:16" x14ac:dyDescent="0.2">
      <c r="B12" s="5" t="s">
        <v>11</v>
      </c>
      <c r="C12" s="5"/>
      <c r="D12" s="5"/>
      <c r="E12" s="5"/>
      <c r="F12" s="5"/>
      <c r="G12" s="5"/>
      <c r="J12" s="5" t="s">
        <v>12</v>
      </c>
      <c r="K12" s="5"/>
      <c r="L12" s="5"/>
      <c r="M12" s="5"/>
      <c r="N12" s="5"/>
      <c r="O12" s="5"/>
    </row>
    <row r="13" spans="1:16" x14ac:dyDescent="0.2">
      <c r="D13" t="s">
        <v>5</v>
      </c>
      <c r="H13" t="s">
        <v>13</v>
      </c>
      <c r="L13" t="s">
        <v>5</v>
      </c>
      <c r="P13" t="s">
        <v>13</v>
      </c>
    </row>
    <row r="14" spans="1:16" x14ac:dyDescent="0.2">
      <c r="A14" s="1"/>
      <c r="B14" s="1"/>
      <c r="C14" s="2" t="s">
        <v>2</v>
      </c>
      <c r="D14" s="2" t="s">
        <v>3</v>
      </c>
      <c r="E14" s="2" t="s">
        <v>1</v>
      </c>
      <c r="F14" s="2" t="s">
        <v>0</v>
      </c>
      <c r="G14" s="2" t="s">
        <v>4</v>
      </c>
      <c r="I14" s="1"/>
      <c r="J14" s="1"/>
      <c r="K14" s="2" t="s">
        <v>2</v>
      </c>
      <c r="L14" s="2" t="s">
        <v>3</v>
      </c>
      <c r="M14" s="2" t="s">
        <v>1</v>
      </c>
      <c r="N14" s="2" t="s">
        <v>0</v>
      </c>
      <c r="O14" s="2" t="s">
        <v>4</v>
      </c>
    </row>
    <row r="15" spans="1:16" x14ac:dyDescent="0.2">
      <c r="B15" s="2" t="s">
        <v>7</v>
      </c>
      <c r="C15" s="3">
        <v>36</v>
      </c>
      <c r="D15" s="3">
        <v>3</v>
      </c>
      <c r="E15" s="3">
        <v>3</v>
      </c>
      <c r="F15" s="3">
        <v>18</v>
      </c>
      <c r="G15" s="3">
        <v>1</v>
      </c>
      <c r="H15">
        <f>C15/SUM(C15:G15)</f>
        <v>0.5901639344262295</v>
      </c>
      <c r="J15" s="2" t="s">
        <v>7</v>
      </c>
      <c r="K15" s="3">
        <v>37</v>
      </c>
      <c r="L15" s="3">
        <v>2</v>
      </c>
      <c r="M15" s="3">
        <v>3</v>
      </c>
      <c r="N15" s="3">
        <v>19</v>
      </c>
      <c r="O15" s="3">
        <v>0</v>
      </c>
      <c r="P15">
        <f>K15/SUM(K15:O15)</f>
        <v>0.60655737704918034</v>
      </c>
    </row>
    <row r="16" spans="1:16" x14ac:dyDescent="0.2">
      <c r="B16" s="2" t="s">
        <v>8</v>
      </c>
      <c r="C16" s="3">
        <v>4</v>
      </c>
      <c r="D16" s="3">
        <v>150</v>
      </c>
      <c r="E16" s="3">
        <v>1</v>
      </c>
      <c r="F16" s="3">
        <v>25</v>
      </c>
      <c r="G16" s="3">
        <v>2</v>
      </c>
      <c r="H16">
        <f>D16/SUM(C16:G16)</f>
        <v>0.82417582417582413</v>
      </c>
      <c r="J16" s="2" t="s">
        <v>8</v>
      </c>
      <c r="K16" s="3">
        <v>4</v>
      </c>
      <c r="L16" s="3">
        <v>151</v>
      </c>
      <c r="M16" s="3">
        <v>1</v>
      </c>
      <c r="N16" s="3">
        <v>24</v>
      </c>
      <c r="O16" s="3">
        <v>2</v>
      </c>
      <c r="P16">
        <f>L16/SUM(K16:O16)</f>
        <v>0.82967032967032972</v>
      </c>
    </row>
    <row r="17" spans="1:16" x14ac:dyDescent="0.2">
      <c r="A17" t="b">
        <v>1</v>
      </c>
      <c r="B17" s="2" t="s">
        <v>9</v>
      </c>
      <c r="C17" s="3">
        <v>0</v>
      </c>
      <c r="D17" s="3">
        <v>5</v>
      </c>
      <c r="E17" s="3">
        <v>64</v>
      </c>
      <c r="F17" s="3">
        <v>51</v>
      </c>
      <c r="G17" s="3">
        <v>3</v>
      </c>
      <c r="H17">
        <f>E17/SUM(C17:G17)</f>
        <v>0.52032520325203258</v>
      </c>
      <c r="I17" t="b">
        <v>1</v>
      </c>
      <c r="J17" s="2" t="s">
        <v>9</v>
      </c>
      <c r="K17" s="3">
        <v>0</v>
      </c>
      <c r="L17" s="3">
        <v>4</v>
      </c>
      <c r="M17" s="3">
        <v>67</v>
      </c>
      <c r="N17" s="3">
        <v>49</v>
      </c>
      <c r="O17" s="3">
        <v>3</v>
      </c>
      <c r="P17">
        <f>M17/SUM(K17:O17)</f>
        <v>0.54471544715447151</v>
      </c>
    </row>
    <row r="18" spans="1:16" x14ac:dyDescent="0.2">
      <c r="B18" s="2" t="s">
        <v>10</v>
      </c>
      <c r="C18" s="3">
        <v>2</v>
      </c>
      <c r="D18" s="3">
        <v>5</v>
      </c>
      <c r="E18" s="3">
        <v>11</v>
      </c>
      <c r="F18" s="3">
        <v>543</v>
      </c>
      <c r="G18" s="3">
        <v>4</v>
      </c>
      <c r="H18">
        <f>F18/SUM(C18:G18)</f>
        <v>0.9610619469026549</v>
      </c>
      <c r="J18" s="2" t="s">
        <v>10</v>
      </c>
      <c r="K18" s="3">
        <v>2</v>
      </c>
      <c r="L18" s="3">
        <v>5</v>
      </c>
      <c r="M18" s="3">
        <v>11</v>
      </c>
      <c r="N18" s="3">
        <v>544</v>
      </c>
      <c r="O18" s="3">
        <v>3</v>
      </c>
      <c r="P18">
        <f>N18/SUM(K18:O18)</f>
        <v>0.96283185840707963</v>
      </c>
    </row>
    <row r="19" spans="1:16" x14ac:dyDescent="0.2">
      <c r="B19" s="2" t="s">
        <v>4</v>
      </c>
      <c r="C19" s="3">
        <v>3</v>
      </c>
      <c r="D19" s="3">
        <v>9</v>
      </c>
      <c r="E19" s="3">
        <v>1</v>
      </c>
      <c r="F19" s="3">
        <v>36</v>
      </c>
      <c r="G19" s="3">
        <v>10</v>
      </c>
      <c r="H19">
        <f>G19/SUM(C19:G19)</f>
        <v>0.16949152542372881</v>
      </c>
      <c r="J19" s="2" t="s">
        <v>4</v>
      </c>
      <c r="K19" s="3">
        <v>1</v>
      </c>
      <c r="L19" s="3">
        <v>10</v>
      </c>
      <c r="M19" s="3">
        <v>1</v>
      </c>
      <c r="N19" s="3">
        <v>37</v>
      </c>
      <c r="O19" s="3">
        <v>10</v>
      </c>
      <c r="P19">
        <f>O19/SUM(K19:O19)</f>
        <v>0.16949152542372881</v>
      </c>
    </row>
  </sheetData>
  <mergeCells count="3">
    <mergeCell ref="B2:G2"/>
    <mergeCell ref="B12:G12"/>
    <mergeCell ref="J12: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8B2C-C263-FD4E-A744-4D0563EE2010}">
  <dimension ref="B3:I10"/>
  <sheetViews>
    <sheetView zoomScale="150" workbookViewId="0">
      <selection activeCell="B11" sqref="B11"/>
    </sheetView>
  </sheetViews>
  <sheetFormatPr baseColWidth="10" defaultRowHeight="15" x14ac:dyDescent="0.2"/>
  <cols>
    <col min="2" max="2" width="18.5" customWidth="1"/>
  </cols>
  <sheetData>
    <row r="3" spans="2:9" x14ac:dyDescent="0.2">
      <c r="C3" s="5" t="s">
        <v>11</v>
      </c>
      <c r="D3" s="5"/>
      <c r="E3" s="5"/>
      <c r="F3" s="5"/>
      <c r="G3" s="5"/>
      <c r="H3" s="5"/>
    </row>
    <row r="4" spans="2:9" x14ac:dyDescent="0.2">
      <c r="E4" t="s">
        <v>5</v>
      </c>
      <c r="I4" t="s">
        <v>13</v>
      </c>
    </row>
    <row r="5" spans="2:9" x14ac:dyDescent="0.2">
      <c r="B5" s="1"/>
      <c r="C5" s="1"/>
      <c r="D5" s="2" t="s">
        <v>2</v>
      </c>
      <c r="E5" s="2" t="s">
        <v>3</v>
      </c>
      <c r="F5" s="2" t="s">
        <v>1</v>
      </c>
      <c r="G5" s="2" t="s">
        <v>0</v>
      </c>
      <c r="H5" s="2" t="s">
        <v>4</v>
      </c>
    </row>
    <row r="6" spans="2:9" x14ac:dyDescent="0.2">
      <c r="C6" s="2" t="s">
        <v>7</v>
      </c>
      <c r="D6" s="3">
        <v>1702</v>
      </c>
      <c r="E6" s="3">
        <v>289</v>
      </c>
      <c r="F6" s="3">
        <v>58</v>
      </c>
      <c r="G6" s="3">
        <v>805</v>
      </c>
      <c r="H6" s="3">
        <v>143</v>
      </c>
      <c r="I6">
        <f>D6/SUM(D6:H6)</f>
        <v>0.5679012345679012</v>
      </c>
    </row>
    <row r="7" spans="2:9" x14ac:dyDescent="0.2">
      <c r="C7" s="2" t="s">
        <v>8</v>
      </c>
      <c r="D7" s="3">
        <v>84</v>
      </c>
      <c r="E7" s="3">
        <v>7850</v>
      </c>
      <c r="F7" s="3">
        <v>94</v>
      </c>
      <c r="G7" s="3">
        <v>1231</v>
      </c>
      <c r="H7" s="3">
        <v>101</v>
      </c>
      <c r="I7">
        <f>E7/SUM(D7:H7)</f>
        <v>0.83867521367521369</v>
      </c>
    </row>
    <row r="8" spans="2:9" x14ac:dyDescent="0.2">
      <c r="B8" t="b">
        <v>1</v>
      </c>
      <c r="C8" s="2" t="s">
        <v>9</v>
      </c>
      <c r="D8" s="3">
        <v>11</v>
      </c>
      <c r="E8" s="3">
        <v>199</v>
      </c>
      <c r="F8" s="3">
        <v>3176</v>
      </c>
      <c r="G8" s="3">
        <v>2307</v>
      </c>
      <c r="H8" s="3">
        <v>151</v>
      </c>
      <c r="I8">
        <f>F8/SUM(D8:H8)</f>
        <v>0.54346338124572213</v>
      </c>
    </row>
    <row r="9" spans="2:9" x14ac:dyDescent="0.2">
      <c r="C9" s="2" t="s">
        <v>10</v>
      </c>
      <c r="D9" s="3">
        <v>94</v>
      </c>
      <c r="E9" s="3">
        <v>292</v>
      </c>
      <c r="F9" s="3">
        <v>618</v>
      </c>
      <c r="G9" s="3">
        <v>27407</v>
      </c>
      <c r="H9" s="3">
        <v>160</v>
      </c>
      <c r="I9">
        <f>G9/SUM(D9:H9)</f>
        <v>0.9592593888908334</v>
      </c>
    </row>
    <row r="10" spans="2:9" x14ac:dyDescent="0.2">
      <c r="C10" s="2" t="s">
        <v>4</v>
      </c>
      <c r="D10" s="3">
        <v>143</v>
      </c>
      <c r="E10" s="3">
        <v>248</v>
      </c>
      <c r="F10" s="3">
        <v>154</v>
      </c>
      <c r="G10" s="3">
        <v>1815</v>
      </c>
      <c r="H10" s="3">
        <v>382</v>
      </c>
      <c r="I10">
        <f>H10/SUM(D10:H10)</f>
        <v>0.13931436907366884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CBB4-C650-C140-B2D4-8BEE760E923D}">
  <dimension ref="A3:T19"/>
  <sheetViews>
    <sheetView tabSelected="1" workbookViewId="0">
      <selection activeCell="I13" sqref="I13"/>
    </sheetView>
  </sheetViews>
  <sheetFormatPr baseColWidth="10" defaultRowHeight="15" x14ac:dyDescent="0.2"/>
  <sheetData>
    <row r="3" spans="1:20" x14ac:dyDescent="0.2">
      <c r="B3" s="5" t="s">
        <v>6</v>
      </c>
      <c r="C3" s="5"/>
      <c r="D3" s="5"/>
      <c r="E3" s="5"/>
      <c r="F3" s="5"/>
      <c r="G3" s="5"/>
      <c r="L3" s="5" t="s">
        <v>12</v>
      </c>
      <c r="M3" s="5"/>
      <c r="N3" s="5"/>
      <c r="O3" s="5"/>
      <c r="P3" s="5"/>
      <c r="Q3" s="5"/>
    </row>
    <row r="4" spans="1:20" x14ac:dyDescent="0.2">
      <c r="D4" t="s">
        <v>5</v>
      </c>
      <c r="H4" t="s">
        <v>13</v>
      </c>
      <c r="I4" t="s">
        <v>14</v>
      </c>
      <c r="J4" t="s">
        <v>15</v>
      </c>
      <c r="N4" t="s">
        <v>5</v>
      </c>
      <c r="R4" t="s">
        <v>13</v>
      </c>
      <c r="S4" t="s">
        <v>14</v>
      </c>
      <c r="T4" t="s">
        <v>15</v>
      </c>
    </row>
    <row r="5" spans="1:20" x14ac:dyDescent="0.2">
      <c r="A5" s="1"/>
      <c r="B5" s="1"/>
      <c r="C5" s="2" t="s">
        <v>2</v>
      </c>
      <c r="D5" s="2" t="s">
        <v>3</v>
      </c>
      <c r="E5" s="2" t="s">
        <v>1</v>
      </c>
      <c r="F5" s="2" t="s">
        <v>0</v>
      </c>
      <c r="G5" s="2" t="s">
        <v>4</v>
      </c>
      <c r="K5" s="1"/>
      <c r="L5" s="1"/>
      <c r="M5" s="2" t="s">
        <v>2</v>
      </c>
      <c r="N5" s="2" t="s">
        <v>3</v>
      </c>
      <c r="O5" s="2" t="s">
        <v>1</v>
      </c>
      <c r="P5" s="2" t="s">
        <v>0</v>
      </c>
      <c r="Q5" s="2" t="s">
        <v>4</v>
      </c>
    </row>
    <row r="6" spans="1:20" x14ac:dyDescent="0.2">
      <c r="B6" s="2" t="s">
        <v>7</v>
      </c>
      <c r="C6" s="3">
        <v>3312</v>
      </c>
      <c r="D6" s="3">
        <v>574</v>
      </c>
      <c r="E6" s="3">
        <v>124</v>
      </c>
      <c r="F6" s="4">
        <v>1544</v>
      </c>
      <c r="G6" s="3">
        <v>300</v>
      </c>
      <c r="H6">
        <f>SUM(C6,D7:G10)/SUM(C6:G10)</f>
        <v>0.96759502362968053</v>
      </c>
      <c r="I6">
        <f>SUM(D6:G6)/SUM(C6:G6)</f>
        <v>0.43423300307482066</v>
      </c>
      <c r="J6">
        <f>SUM(C7:C10)/SUM(C6:C10)</f>
        <v>0.16763005780346821</v>
      </c>
      <c r="L6" s="2" t="s">
        <v>7</v>
      </c>
      <c r="M6" s="3">
        <v>3360</v>
      </c>
      <c r="N6" s="3">
        <v>570</v>
      </c>
      <c r="O6" s="3">
        <v>118</v>
      </c>
      <c r="P6" s="3">
        <v>1514</v>
      </c>
      <c r="Q6" s="3">
        <v>290</v>
      </c>
      <c r="R6">
        <f>SUM(M6,N7:Q10)/SUM(M6:Q10)</f>
        <v>0.96816129455853095</v>
      </c>
      <c r="S6">
        <f>SUM(N6:Q6)/SUM(M6:Q6)</f>
        <v>0.42583732057416268</v>
      </c>
      <c r="T6">
        <f>SUM(M7:M10)/SUM(M6:M10)</f>
        <v>0.16417910447761194</v>
      </c>
    </row>
    <row r="7" spans="1:20" x14ac:dyDescent="0.2">
      <c r="B7" s="2" t="s">
        <v>8</v>
      </c>
      <c r="C7" s="3">
        <v>181</v>
      </c>
      <c r="D7" s="3">
        <v>15585</v>
      </c>
      <c r="E7" s="3">
        <v>176</v>
      </c>
      <c r="F7" s="4">
        <v>2519</v>
      </c>
      <c r="G7" s="3">
        <v>201</v>
      </c>
      <c r="H7">
        <f t="shared" ref="H7:H10" si="0">SUM(C7,D8:G11)/SUM(C7:G11)</f>
        <v>0.79643462768583506</v>
      </c>
      <c r="I7">
        <f>SUM(C7,E7:G7)/SUM(C7:G7)</f>
        <v>0.1648805058407459</v>
      </c>
      <c r="J7">
        <f>SUM(D6,D8:D10)/SUM(D6:D10)</f>
        <v>0.11504173527908694</v>
      </c>
      <c r="L7" s="2" t="s">
        <v>8</v>
      </c>
      <c r="M7" s="3">
        <v>178</v>
      </c>
      <c r="N7" s="3">
        <v>15692</v>
      </c>
      <c r="O7" s="3">
        <v>158</v>
      </c>
      <c r="P7" s="3">
        <v>2451</v>
      </c>
      <c r="Q7" s="3">
        <v>177</v>
      </c>
      <c r="R7">
        <f t="shared" ref="R7:R10" si="1">SUM(M7,N8:Q11)/SUM(M7:Q11)</f>
        <v>0.79645077136139653</v>
      </c>
      <c r="S7">
        <f>SUM(M7,O7:Q7)/SUM(M7:Q7)</f>
        <v>0.15887650085763294</v>
      </c>
      <c r="T7">
        <f>SUM(N6,N8:N10)/SUM(N6:N10)</f>
        <v>0.11314569910704193</v>
      </c>
    </row>
    <row r="8" spans="1:20" x14ac:dyDescent="0.2">
      <c r="A8" t="b">
        <v>1</v>
      </c>
      <c r="B8" s="2" t="s">
        <v>9</v>
      </c>
      <c r="C8" s="3">
        <v>26</v>
      </c>
      <c r="D8" s="3">
        <v>391</v>
      </c>
      <c r="E8" s="3">
        <v>6313</v>
      </c>
      <c r="F8" s="4">
        <v>4738</v>
      </c>
      <c r="G8" s="3">
        <v>298</v>
      </c>
      <c r="H8">
        <f t="shared" si="0"/>
        <v>0.83626798368048094</v>
      </c>
      <c r="I8">
        <f>SUM(C8:D8,F8:G8)/SUM(C8:G8)</f>
        <v>0.46345402005779363</v>
      </c>
      <c r="J8">
        <f>SUM(E6:E7,E9:E10)/SUM(E6:E10)</f>
        <v>0.23190169120330942</v>
      </c>
      <c r="K8" t="b">
        <v>1</v>
      </c>
      <c r="L8" s="2" t="s">
        <v>9</v>
      </c>
      <c r="M8" s="3">
        <v>27</v>
      </c>
      <c r="N8" s="3">
        <v>387</v>
      </c>
      <c r="O8" s="3">
        <v>6336</v>
      </c>
      <c r="P8" s="3">
        <v>4731</v>
      </c>
      <c r="Q8" s="3">
        <v>283</v>
      </c>
      <c r="R8">
        <f t="shared" si="1"/>
        <v>0.83632922097971563</v>
      </c>
      <c r="S8">
        <f>SUM(M8:N8,P8:Q8)/SUM(M8:Q8)</f>
        <v>0.46140768446106767</v>
      </c>
      <c r="T8">
        <f>SUM(O6:O7,O9:O10)/SUM(O6:O10)</f>
        <v>0.22693997071742314</v>
      </c>
    </row>
    <row r="9" spans="1:20" x14ac:dyDescent="0.2">
      <c r="B9" s="2" t="s">
        <v>10</v>
      </c>
      <c r="C9" s="3">
        <v>185</v>
      </c>
      <c r="D9" s="3">
        <v>566</v>
      </c>
      <c r="E9" s="4">
        <v>1271</v>
      </c>
      <c r="F9" s="3">
        <v>54960</v>
      </c>
      <c r="G9" s="3">
        <v>334</v>
      </c>
      <c r="H9">
        <f t="shared" si="0"/>
        <v>8.5105026615242399E-2</v>
      </c>
      <c r="I9">
        <f>SUM(C9:E9,G9)/SUM(C9:G9)</f>
        <v>4.1105450485030358E-2</v>
      </c>
      <c r="J9">
        <f>SUM(F6:F8,F10)/SUM(F6:F10)</f>
        <v>0.18351581418151025</v>
      </c>
      <c r="L9" s="2" t="s">
        <v>10</v>
      </c>
      <c r="M9" s="3">
        <v>183</v>
      </c>
      <c r="N9" s="3">
        <v>539</v>
      </c>
      <c r="O9" s="3">
        <v>1252</v>
      </c>
      <c r="P9" s="3">
        <v>55019</v>
      </c>
      <c r="Q9" s="3">
        <v>306</v>
      </c>
      <c r="R9">
        <f t="shared" si="1"/>
        <v>8.5114862818244139E-2</v>
      </c>
      <c r="S9">
        <f>SUM(M9:O9,Q9)/SUM(M9:Q9)</f>
        <v>3.9791270353758353E-2</v>
      </c>
      <c r="T9">
        <f>SUM(P6:P8,P10)/SUM(P6:P10)</f>
        <v>0.18201956528203145</v>
      </c>
    </row>
    <row r="10" spans="1:20" x14ac:dyDescent="0.2">
      <c r="B10" s="2" t="s">
        <v>4</v>
      </c>
      <c r="C10" s="3">
        <v>275</v>
      </c>
      <c r="D10" s="3">
        <v>495</v>
      </c>
      <c r="E10" s="3">
        <v>335</v>
      </c>
      <c r="F10" s="4">
        <v>3552</v>
      </c>
      <c r="G10" s="3">
        <v>773</v>
      </c>
      <c r="H10">
        <f t="shared" si="0"/>
        <v>5.0644567219152857E-2</v>
      </c>
      <c r="I10">
        <f>SUM(C10:F10)/SUM(C10:G10)</f>
        <v>0.85764272559852672</v>
      </c>
      <c r="J10">
        <f>SUM(G6:G9)/SUM(G6:G10)</f>
        <v>0.5944386149003148</v>
      </c>
      <c r="L10" s="2" t="s">
        <v>4</v>
      </c>
      <c r="M10" s="3">
        <v>272</v>
      </c>
      <c r="N10" s="3">
        <v>506</v>
      </c>
      <c r="O10" s="3">
        <v>332</v>
      </c>
      <c r="P10" s="3">
        <v>3547</v>
      </c>
      <c r="Q10" s="3">
        <v>771</v>
      </c>
      <c r="R10">
        <f t="shared" si="1"/>
        <v>5.0110537951363304E-2</v>
      </c>
      <c r="S10">
        <f>SUM(M10:P10)/SUM(M10:Q10)</f>
        <v>0.85795873249815768</v>
      </c>
      <c r="T10">
        <f>SUM(Q6:Q9)/SUM(Q6:Q10)</f>
        <v>0.57799671592775037</v>
      </c>
    </row>
    <row r="14" spans="1:20" x14ac:dyDescent="0.2">
      <c r="C14" t="s">
        <v>17</v>
      </c>
      <c r="D14" t="s">
        <v>18</v>
      </c>
      <c r="M14" t="s">
        <v>17</v>
      </c>
      <c r="N14" t="s">
        <v>18</v>
      </c>
    </row>
    <row r="15" spans="1:20" x14ac:dyDescent="0.2">
      <c r="B15" s="2" t="s">
        <v>7</v>
      </c>
      <c r="C15">
        <f>1-I6</f>
        <v>0.56576699692517929</v>
      </c>
      <c r="D15">
        <f>1-J6</f>
        <v>0.83236994219653182</v>
      </c>
      <c r="E15" t="s">
        <v>16</v>
      </c>
      <c r="F15" t="s">
        <v>16</v>
      </c>
      <c r="L15" s="2" t="s">
        <v>7</v>
      </c>
      <c r="M15">
        <f>1-S6</f>
        <v>0.57416267942583732</v>
      </c>
      <c r="N15">
        <f>1-T6</f>
        <v>0.83582089552238803</v>
      </c>
    </row>
    <row r="16" spans="1:20" x14ac:dyDescent="0.2">
      <c r="B16" s="2" t="s">
        <v>8</v>
      </c>
      <c r="C16">
        <f t="shared" ref="C16:D16" si="2">1-I7</f>
        <v>0.83511949415925413</v>
      </c>
      <c r="D16">
        <f>1-J7</f>
        <v>0.8849582647209131</v>
      </c>
      <c r="L16" s="2" t="s">
        <v>8</v>
      </c>
      <c r="M16">
        <f t="shared" ref="M16:M19" si="3">1-S7</f>
        <v>0.84112349914236706</v>
      </c>
      <c r="N16">
        <f>1-T7</f>
        <v>0.88685430089295803</v>
      </c>
    </row>
    <row r="17" spans="2:14" x14ac:dyDescent="0.2">
      <c r="B17" s="2" t="s">
        <v>9</v>
      </c>
      <c r="C17">
        <f t="shared" ref="C17:D17" si="4">1-I8</f>
        <v>0.53654597994220632</v>
      </c>
      <c r="D17">
        <f t="shared" si="4"/>
        <v>0.76809830879669061</v>
      </c>
      <c r="L17" s="2" t="s">
        <v>9</v>
      </c>
      <c r="M17">
        <f t="shared" si="3"/>
        <v>0.53859231553893228</v>
      </c>
      <c r="N17">
        <f t="shared" ref="N17:N19" si="5">1-T8</f>
        <v>0.77306002928257689</v>
      </c>
    </row>
    <row r="18" spans="2:14" x14ac:dyDescent="0.2">
      <c r="B18" s="2" t="s">
        <v>10</v>
      </c>
      <c r="C18">
        <f t="shared" ref="C18:D18" si="6">1-I9</f>
        <v>0.95889454951496966</v>
      </c>
      <c r="D18">
        <f t="shared" si="6"/>
        <v>0.81648418581848969</v>
      </c>
      <c r="L18" s="2" t="s">
        <v>10</v>
      </c>
      <c r="M18">
        <f t="shared" si="3"/>
        <v>0.9602087296462416</v>
      </c>
      <c r="N18">
        <f t="shared" si="5"/>
        <v>0.81798043471796855</v>
      </c>
    </row>
    <row r="19" spans="2:14" x14ac:dyDescent="0.2">
      <c r="B19" s="2" t="s">
        <v>4</v>
      </c>
      <c r="C19">
        <f t="shared" ref="C19:D19" si="7">1-I10</f>
        <v>0.14235727440147328</v>
      </c>
      <c r="D19">
        <f t="shared" si="7"/>
        <v>0.4055613850996852</v>
      </c>
      <c r="L19" s="2" t="s">
        <v>4</v>
      </c>
      <c r="M19">
        <f t="shared" si="3"/>
        <v>0.14204126750184232</v>
      </c>
      <c r="N19">
        <f t="shared" si="5"/>
        <v>0.42200328407224963</v>
      </c>
    </row>
  </sheetData>
  <mergeCells count="2">
    <mergeCell ref="L3:Q3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</vt:lpstr>
      <vt:lpstr>50000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 Patron Piñerez</cp:lastModifiedBy>
  <dcterms:created xsi:type="dcterms:W3CDTF">2024-05-14T19:52:08Z</dcterms:created>
  <dcterms:modified xsi:type="dcterms:W3CDTF">2024-06-07T18:18:31Z</dcterms:modified>
</cp:coreProperties>
</file>