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_Usuario\Desktop\Archivos\documentos umata\WILLIAM\FINCA SABANETA\"/>
    </mc:Choice>
  </mc:AlternateContent>
  <xr:revisionPtr revIDLastSave="0" documentId="8_{5A400938-4BC0-44E7-91D2-AB9CEAE521A2}" xr6:coauthVersionLast="47" xr6:coauthVersionMax="47" xr10:uidLastSave="{00000000-0000-0000-0000-000000000000}"/>
  <bookViews>
    <workbookView xWindow="-108" yWindow="-108" windowWidth="23256" windowHeight="12456" activeTab="2" xr2:uid="{4F38CEB4-496F-4858-AF42-E826D1E45D9B}"/>
  </bookViews>
  <sheets>
    <sheet name="ROTACION POTRERO" sheetId="5" r:id="rId1"/>
    <sheet name="COMPRA" sheetId="4" r:id="rId2"/>
    <sheet name="hoja de vida de ganado" sheetId="6" r:id="rId3"/>
    <sheet name="hoja de vida resumen" sheetId="9" r:id="rId4"/>
    <sheet name="PRODUCCION LECHA VACA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9" l="1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G43" i="8" l="1"/>
  <c r="F43" i="8"/>
  <c r="H41" i="8" l="1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3" i="8" s="1"/>
  <c r="O15" i="5"/>
  <c r="O16" i="5"/>
  <c r="O14" i="5"/>
  <c r="H38" i="9" l="1"/>
  <c r="H40" i="9"/>
  <c r="H39" i="9"/>
  <c r="H25" i="9"/>
  <c r="H12" i="9"/>
  <c r="H7" i="9"/>
  <c r="H8" i="9"/>
  <c r="H37" i="9"/>
  <c r="H36" i="9"/>
  <c r="H35" i="9"/>
  <c r="H34" i="9"/>
  <c r="H33" i="9"/>
  <c r="H32" i="9"/>
  <c r="H31" i="9"/>
  <c r="H30" i="9"/>
  <c r="H29" i="9"/>
  <c r="H28" i="9"/>
  <c r="H27" i="9"/>
  <c r="H26" i="9"/>
  <c r="H24" i="9"/>
  <c r="H23" i="9"/>
  <c r="H22" i="9"/>
  <c r="H21" i="9"/>
  <c r="H20" i="9"/>
  <c r="H19" i="9"/>
  <c r="H18" i="9"/>
  <c r="H17" i="9"/>
  <c r="H16" i="9"/>
  <c r="H15" i="9"/>
  <c r="H14" i="9"/>
  <c r="H13" i="9"/>
  <c r="H11" i="9"/>
  <c r="H10" i="9"/>
  <c r="H9" i="9"/>
  <c r="H6" i="9"/>
  <c r="H5" i="9"/>
  <c r="I21" i="6" l="1"/>
  <c r="I40" i="6" l="1"/>
  <c r="I38" i="6"/>
  <c r="I24" i="6"/>
  <c r="I22" i="6"/>
  <c r="I5" i="6"/>
  <c r="I4" i="6"/>
  <c r="I9" i="6" l="1"/>
  <c r="I25" i="6"/>
  <c r="I30" i="6" l="1"/>
  <c r="I37" i="6"/>
  <c r="I36" i="6"/>
  <c r="I34" i="6"/>
  <c r="I33" i="6"/>
  <c r="I35" i="6"/>
  <c r="I13" i="6"/>
  <c r="H44" i="4" l="1"/>
  <c r="H43" i="4"/>
  <c r="E49" i="4"/>
  <c r="E50" i="4"/>
  <c r="E51" i="4"/>
  <c r="E48" i="4" l="1"/>
  <c r="I14" i="6" l="1"/>
  <c r="E47" i="4"/>
  <c r="E44" i="4" l="1"/>
  <c r="E45" i="4"/>
  <c r="E46" i="4"/>
  <c r="P12" i="5" l="1"/>
  <c r="O12" i="5"/>
  <c r="P11" i="5"/>
  <c r="O11" i="5"/>
  <c r="P10" i="5"/>
  <c r="O10" i="5"/>
  <c r="P9" i="5"/>
  <c r="O9" i="5"/>
  <c r="P8" i="5"/>
  <c r="O8" i="5"/>
  <c r="P7" i="5"/>
  <c r="O7" i="5"/>
  <c r="P6" i="5"/>
  <c r="O6" i="5"/>
  <c r="E43" i="4" l="1"/>
  <c r="E39" i="4"/>
  <c r="E40" i="4"/>
  <c r="E41" i="4"/>
  <c r="E42" i="4"/>
  <c r="E38" i="4"/>
  <c r="E54" i="4" s="1"/>
  <c r="F52" i="4" s="1"/>
  <c r="D43" i="8"/>
  <c r="C43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5" i="8"/>
  <c r="E43" i="8" l="1"/>
  <c r="E36" i="4"/>
  <c r="E33" i="4"/>
  <c r="E35" i="4"/>
  <c r="E34" i="4" l="1"/>
  <c r="E32" i="4" l="1"/>
  <c r="E31" i="4" l="1"/>
  <c r="H28" i="4" l="1"/>
  <c r="L7" i="5" l="1"/>
  <c r="L8" i="5"/>
  <c r="L9" i="5"/>
  <c r="L10" i="5"/>
  <c r="L11" i="5"/>
  <c r="L12" i="5"/>
  <c r="K7" i="5"/>
  <c r="K8" i="5"/>
  <c r="K9" i="5"/>
  <c r="K10" i="5"/>
  <c r="K11" i="5"/>
  <c r="K12" i="5"/>
  <c r="L6" i="5"/>
  <c r="K6" i="5"/>
  <c r="G12" i="5"/>
  <c r="G4" i="6" l="1"/>
  <c r="I26" i="6" l="1"/>
  <c r="I28" i="6"/>
  <c r="I19" i="6"/>
  <c r="I32" i="6"/>
  <c r="I27" i="6"/>
  <c r="I15" i="6"/>
  <c r="I6" i="6"/>
  <c r="H60" i="6"/>
  <c r="E24" i="4" l="1"/>
  <c r="H59" i="6" l="1"/>
  <c r="H58" i="6"/>
  <c r="G59" i="6"/>
  <c r="G58" i="6"/>
  <c r="H7" i="5" l="1"/>
  <c r="H8" i="5"/>
  <c r="H9" i="5"/>
  <c r="H10" i="5"/>
  <c r="H11" i="5"/>
  <c r="H12" i="5"/>
  <c r="H6" i="5"/>
  <c r="G7" i="5"/>
  <c r="G8" i="5"/>
  <c r="G9" i="5"/>
  <c r="G10" i="5"/>
  <c r="G11" i="5"/>
  <c r="G6" i="5"/>
  <c r="G32" i="6" l="1"/>
  <c r="G27" i="6"/>
  <c r="G19" i="6"/>
  <c r="G10" i="6"/>
  <c r="G31" i="6" l="1"/>
  <c r="G28" i="6"/>
  <c r="G25" i="6"/>
  <c r="G24" i="6"/>
  <c r="G23" i="6"/>
  <c r="G22" i="6"/>
  <c r="G21" i="6"/>
  <c r="G18" i="6"/>
  <c r="G17" i="6"/>
  <c r="G16" i="6"/>
  <c r="G15" i="6"/>
  <c r="G14" i="6"/>
  <c r="G13" i="6"/>
  <c r="G11" i="6"/>
  <c r="G9" i="6"/>
  <c r="G8" i="6"/>
  <c r="G7" i="6"/>
  <c r="G5" i="6"/>
  <c r="G6" i="6"/>
  <c r="J7" i="4"/>
  <c r="D8" i="5" l="1"/>
  <c r="D9" i="5"/>
  <c r="D10" i="5"/>
  <c r="D11" i="5"/>
  <c r="D12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7" i="5"/>
  <c r="E23" i="4"/>
  <c r="E25" i="4"/>
  <c r="E26" i="4"/>
  <c r="F26" i="4" s="1"/>
  <c r="E22" i="4"/>
  <c r="E7" i="4"/>
  <c r="E8" i="4"/>
  <c r="E9" i="4"/>
  <c r="E10" i="4"/>
  <c r="E11" i="4"/>
  <c r="E12" i="4"/>
  <c r="E13" i="4"/>
  <c r="E14" i="4"/>
  <c r="E15" i="4"/>
  <c r="E17" i="4"/>
  <c r="E18" i="4"/>
  <c r="E19" i="4"/>
  <c r="E20" i="4"/>
  <c r="E21" i="4"/>
  <c r="E6" i="4"/>
  <c r="J6" i="4" l="1"/>
  <c r="J8" i="4" s="1"/>
  <c r="H11" i="4"/>
  <c r="H13" i="4" s="1"/>
</calcChain>
</file>

<file path=xl/sharedStrings.xml><?xml version="1.0" encoding="utf-8"?>
<sst xmlns="http://schemas.openxmlformats.org/spreadsheetml/2006/main" count="369" uniqueCount="211">
  <si>
    <t>FECHA</t>
  </si>
  <si>
    <t>MAYO</t>
  </si>
  <si>
    <t>NUMERO</t>
  </si>
  <si>
    <t xml:space="preserve">NOMBRE </t>
  </si>
  <si>
    <t>FECHA DE NACIMIENTO</t>
  </si>
  <si>
    <t>FECH DE CARGUE</t>
  </si>
  <si>
    <t>FECHA DE PARTO</t>
  </si>
  <si>
    <t>NUMERO DE PARTOS</t>
  </si>
  <si>
    <t>OBSERVACIONAES</t>
  </si>
  <si>
    <t>BARCINO</t>
  </si>
  <si>
    <t>se cayo en dos partos</t>
  </si>
  <si>
    <t>CARETA</t>
  </si>
  <si>
    <t>CASTRO</t>
  </si>
  <si>
    <t>CHATA</t>
  </si>
  <si>
    <t>HURFANA</t>
  </si>
  <si>
    <t>JUANA</t>
  </si>
  <si>
    <t>MALU</t>
  </si>
  <si>
    <t>MANZANA</t>
  </si>
  <si>
    <t>MARRANA</t>
  </si>
  <si>
    <t>MONJA</t>
  </si>
  <si>
    <t>OCHO</t>
  </si>
  <si>
    <t>PACHA</t>
  </si>
  <si>
    <t>PANCHA</t>
  </si>
  <si>
    <t>PICHA</t>
  </si>
  <si>
    <t>PRINCESA</t>
  </si>
  <si>
    <t>QUINCHA</t>
  </si>
  <si>
    <t>QUINTANA</t>
  </si>
  <si>
    <t>REINA</t>
  </si>
  <si>
    <t>UCHUVA</t>
  </si>
  <si>
    <t>VILLAMIL</t>
  </si>
  <si>
    <t>YARA</t>
  </si>
  <si>
    <t>NEVADA</t>
  </si>
  <si>
    <t>MUÑECA</t>
  </si>
  <si>
    <t>TRES PARTOS CAIDA</t>
  </si>
  <si>
    <t>NATACHA</t>
  </si>
  <si>
    <t>GOMELA</t>
  </si>
  <si>
    <t>CALAMBRE</t>
  </si>
  <si>
    <t>PESTAÑA</t>
  </si>
  <si>
    <t>MANDARINA</t>
  </si>
  <si>
    <t>HOJA DE VIDA VACAS</t>
  </si>
  <si>
    <t>MECHAS</t>
  </si>
  <si>
    <t>TERNERA COMPRA MERCEDES</t>
  </si>
  <si>
    <t>GASTOS GANADO</t>
  </si>
  <si>
    <t>COMPRA CONCENTRA</t>
  </si>
  <si>
    <t>VALOR</t>
  </si>
  <si>
    <t>VALOR TOTAL</t>
  </si>
  <si>
    <t>CREMOSA</t>
  </si>
  <si>
    <t>NUMERO DE BULTOS</t>
  </si>
  <si>
    <t>SE VENDIO 1 A INAEL</t>
  </si>
  <si>
    <t>OBSEVACIONES</t>
  </si>
  <si>
    <t xml:space="preserve">ARINA </t>
  </si>
  <si>
    <t>PAGADOS</t>
  </si>
  <si>
    <t>QUEDABAN EL 23 DE MARZO, EMPEZAMOS CON TRECE BULTOS</t>
  </si>
  <si>
    <t>ROTACION POTREROS</t>
  </si>
  <si>
    <t>NONBRE DELPOTRERO</t>
  </si>
  <si>
    <t>FECHA DE INGRESO</t>
  </si>
  <si>
    <t>FECHA DE SALIDA</t>
  </si>
  <si>
    <t>DURACION EN DIAS</t>
  </si>
  <si>
    <t>TOPACIO</t>
  </si>
  <si>
    <t>MATA DE FIQUE</t>
  </si>
  <si>
    <t>CACAO</t>
  </si>
  <si>
    <t>SAL</t>
  </si>
  <si>
    <t>PURGA</t>
  </si>
  <si>
    <t>SE PURGRON EL 7/04/2020</t>
  </si>
  <si>
    <t>SAN RAFAEL 3</t>
  </si>
  <si>
    <t>cremosa</t>
  </si>
  <si>
    <t>abono 600.000</t>
  </si>
  <si>
    <t>debe</t>
  </si>
  <si>
    <t>se inicia a gastar el 20/04/2020</t>
  </si>
  <si>
    <t xml:space="preserve">compra ternera </t>
  </si>
  <si>
    <t>debe a enrique</t>
  </si>
  <si>
    <t>abono 610.000</t>
  </si>
  <si>
    <t>30.000 vitaminas enique</t>
  </si>
  <si>
    <t>debe enrique</t>
  </si>
  <si>
    <t>pago</t>
  </si>
  <si>
    <t>cuentas enrique</t>
  </si>
  <si>
    <t>TERNERA COMPA ENRIQUE</t>
  </si>
  <si>
    <t>pago 400.000 se debe 130000</t>
  </si>
  <si>
    <t xml:space="preserve">cremosa </t>
  </si>
  <si>
    <t>03/36/2020</t>
  </si>
  <si>
    <t>BRILLANTE</t>
  </si>
  <si>
    <t>2.5</t>
  </si>
  <si>
    <t>1.5</t>
  </si>
  <si>
    <t>datos palpacion (meses) 12/05/20</t>
  </si>
  <si>
    <t>NO</t>
  </si>
  <si>
    <t>ABORTO 31/05/2020</t>
  </si>
  <si>
    <t>NO SE PALPO</t>
  </si>
  <si>
    <t>VACIA</t>
  </si>
  <si>
    <t>(27/04/2020)(14/05/2020)(02/06/2020)</t>
  </si>
  <si>
    <t>NO SE PAPO</t>
  </si>
  <si>
    <t>ORRO</t>
  </si>
  <si>
    <t>ENRRIQUETA</t>
  </si>
  <si>
    <t>GOMELA HIJA</t>
  </si>
  <si>
    <t>7.5</t>
  </si>
  <si>
    <t>ROCOLA HIJA</t>
  </si>
  <si>
    <t>4.5</t>
  </si>
  <si>
    <t>JERSY HIJA</t>
  </si>
  <si>
    <t>VARETO HIJA</t>
  </si>
  <si>
    <t>PRIMERA ROTACION</t>
  </si>
  <si>
    <t>SEGUNDA ROTACION</t>
  </si>
  <si>
    <t>DIAS DE ROTACION</t>
  </si>
  <si>
    <t>JABON DE CANTINAS</t>
  </si>
  <si>
    <t>ENRIQUE</t>
  </si>
  <si>
    <t>SAL BLANCA</t>
  </si>
  <si>
    <t>(7/04/2020)(23/05/2020)(08/06/2020)</t>
  </si>
  <si>
    <t># DIAS DE CARGUE  (12/05/2020)</t>
  </si>
  <si>
    <t>SAN RAFAL 1</t>
  </si>
  <si>
    <t>SAN RAFAEL 2</t>
  </si>
  <si>
    <t>PORVENIR 1</t>
  </si>
  <si>
    <t>PORVENIR 2</t>
  </si>
  <si>
    <t>CASA QUEMADA</t>
  </si>
  <si>
    <t>hija enrriqueta</t>
  </si>
  <si>
    <t>dias de nacidas</t>
  </si>
  <si>
    <t>MOJOSA</t>
  </si>
  <si>
    <t>TERCERA ROTACON</t>
  </si>
  <si>
    <t>PAGO 400.000 19/07/2020</t>
  </si>
  <si>
    <t>ALEJANDRA</t>
  </si>
  <si>
    <t>PALOMA</t>
  </si>
  <si>
    <t>terneras</t>
  </si>
  <si>
    <t>TERNERO</t>
  </si>
  <si>
    <t>cancelado qudamos en ceros el 4/08/2020</t>
  </si>
  <si>
    <t>CANCELADO TODO</t>
  </si>
  <si>
    <t>YERJOL</t>
  </si>
  <si>
    <t>PRESUMIDA</t>
  </si>
  <si>
    <t>(23/04/2020)(22/06/2020)(23/08/2020)</t>
  </si>
  <si>
    <t>ENSEMINADA POR LUIS ATERO ENRIQUE</t>
  </si>
  <si>
    <t>TERNERAS</t>
  </si>
  <si>
    <t>PAGILLA</t>
  </si>
  <si>
    <t>ENSEMINADA POR LUIS ATERO ENRRIQUE</t>
  </si>
  <si>
    <t>PAGO TODO</t>
  </si>
  <si>
    <t>(17/06/2019)-(09/09/2020)</t>
  </si>
  <si>
    <t>ENRIQUETA</t>
  </si>
  <si>
    <t>MAÑANA</t>
  </si>
  <si>
    <t>TARDE</t>
  </si>
  <si>
    <t>FECHA: 30/09/2020</t>
  </si>
  <si>
    <t>TRECE</t>
  </si>
  <si>
    <t>MUELAS</t>
  </si>
  <si>
    <t>TOTAL</t>
  </si>
  <si>
    <t>PRESTAMO</t>
  </si>
  <si>
    <t>DEJO</t>
  </si>
  <si>
    <t>PAGO TRANSPORTE</t>
  </si>
  <si>
    <t>PURGA YEGUA</t>
  </si>
  <si>
    <t xml:space="preserve">COLUMNA AMARILLA SON LOS DIAS DE CARGUE A AL FECHA 30/09/2020 AMARILLO </t>
  </si>
  <si>
    <t>CUARTA ROTACION</t>
  </si>
  <si>
    <t>produccion de leche / vaca</t>
  </si>
  <si>
    <t>(11/11/2019)-(8/10/2020)</t>
  </si>
  <si>
    <t>(28/08/2020)-(9/10/2020)</t>
  </si>
  <si>
    <t>pagilla manzana</t>
  </si>
  <si>
    <t>aceite bomba vacio</t>
  </si>
  <si>
    <t>(12/06/2019)-(15/10/2020)</t>
  </si>
  <si>
    <t>(15/12/2019)-(17/10/2020)</t>
  </si>
  <si>
    <t>(3/06/2019)-(24/10/2020)</t>
  </si>
  <si>
    <t>pago herreda yegua</t>
  </si>
  <si>
    <t>(23/09/2019)-(07/11/2020)</t>
  </si>
  <si>
    <t>prestamo purgas</t>
  </si>
  <si>
    <t>prestamo pago olga</t>
  </si>
  <si>
    <t>(18/02/2020)-(23/12/2020)</t>
  </si>
  <si>
    <t>(19/01/2020)(18/12/2020)</t>
  </si>
  <si>
    <t>(3/02/2020)-(19-12-2020)</t>
  </si>
  <si>
    <t>(4/12/2019)-(28/12/2020)</t>
  </si>
  <si>
    <t>(10/03/2020)-(04/01/2021)</t>
  </si>
  <si>
    <t>(14/11/2019)-(06/01/2021)</t>
  </si>
  <si>
    <t>(1/01/2020)-(6/01/2021)</t>
  </si>
  <si>
    <t>(18/02/2020)-(7/01/2021)</t>
  </si>
  <si>
    <t>8/02/2019)-(7/01/2021)</t>
  </si>
  <si>
    <t>COSTEÑA</t>
  </si>
  <si>
    <t>(10/03/2020)-(11/01/2021)</t>
  </si>
  <si>
    <t>PORVENIR 3</t>
  </si>
  <si>
    <t>PORVENIR 4</t>
  </si>
  <si>
    <t>(12/02/2020)-(5/02/2021)</t>
  </si>
  <si>
    <t>ENSEMINADA POR LUIS ATERO ENRIQUE por segUnda vez</t>
  </si>
  <si>
    <t>(2/01/2020)-(9/02/2021)</t>
  </si>
  <si>
    <t>(10/01/2020)-(4/02/2021)</t>
  </si>
  <si>
    <t>(7/01/2020)-(17/12/2020)-(26/01/2021)</t>
  </si>
  <si>
    <t>(14/08/2020)</t>
  </si>
  <si>
    <t>(8/12/2020)-(13/02/2021)</t>
  </si>
  <si>
    <t>(23/03/2020)-(28/01/2021)</t>
  </si>
  <si>
    <t># DIAS DE CARGUE AL (23/03/2021)</t>
  </si>
  <si>
    <t>(19-12-2020)</t>
  </si>
  <si>
    <t>(6/01/2021)</t>
  </si>
  <si>
    <t>(07/11/2020)</t>
  </si>
  <si>
    <t>(7/01/2021)</t>
  </si>
  <si>
    <t>(24/10/2020)</t>
  </si>
  <si>
    <t>(5/02/2021)</t>
  </si>
  <si>
    <t>(15/10/2020)</t>
  </si>
  <si>
    <t>(09/09/2020)</t>
  </si>
  <si>
    <t>(9/02/2021)</t>
  </si>
  <si>
    <t>(28/12/2020)</t>
  </si>
  <si>
    <t>(18/12/2020)</t>
  </si>
  <si>
    <t>(4/02/2021)</t>
  </si>
  <si>
    <t>(8/10/2020)</t>
  </si>
  <si>
    <t>(11/01/2021)</t>
  </si>
  <si>
    <t>(28/01/2021)</t>
  </si>
  <si>
    <t>(16/03/2020)(27/04/2020)-(02/03/2021)</t>
  </si>
  <si>
    <t>(22/04/2020)-(06/03/2021)</t>
  </si>
  <si>
    <t>(16/03/2020)-(10/03/2021)</t>
  </si>
  <si>
    <t>(4/01/2020)-(16/03/2021)</t>
  </si>
  <si>
    <t>HOJA DE VIDA VACAS RESUMEN</t>
  </si>
  <si>
    <t>FECHA 21/03/2021</t>
  </si>
  <si>
    <t>TOTAL DIA</t>
  </si>
  <si>
    <t>(27/03/2020)-(25/02/2021)-(07/04/2021)</t>
  </si>
  <si>
    <t>(1/12/2019)-(5/10/2020)(16/11/2020)(2/12/2020)-(6/03/2021)-(27/03/2021)</t>
  </si>
  <si>
    <t>(12/03/2020)(2/04/2020)-(24/02/2021)(14/04/2021)</t>
  </si>
  <si>
    <t>(1/06/2020)-(16/04/2021)</t>
  </si>
  <si>
    <t>FLACA</t>
  </si>
  <si>
    <t>(07/04/2021)(29/04/2021)</t>
  </si>
  <si>
    <t>(6/05/2020)-(27/04/2021)</t>
  </si>
  <si>
    <t>MESES DE CARGUE AL (8/05/2021)</t>
  </si>
  <si>
    <t># DIAS DE CARGUE AL (08/05/2021)</t>
  </si>
  <si>
    <t>FECHA:</t>
  </si>
  <si>
    <t>MANANA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</si>
</sst>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9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/>
    <xf numFmtId="0" fontId="0" fillId="2" borderId="1" xfId="0" applyFill="1" applyBorder="1"/>
    <xf numFmtId="41" fontId="0" fillId="0" borderId="1" xfId="1" applyFont="1" applyBorder="1"/>
    <xf numFmtId="0" fontId="2" fillId="0" borderId="1" xfId="0" applyFont="1" applyBorder="1"/>
    <xf numFmtId="1" fontId="0" fillId="0" borderId="1" xfId="0" applyNumberFormat="1" applyBorder="1"/>
    <xf numFmtId="14" fontId="4" fillId="0" borderId="1" xfId="0" applyNumberFormat="1" applyFont="1" applyBorder="1" applyAlignment="1">
      <alignment horizontal="right"/>
    </xf>
    <xf numFmtId="14" fontId="0" fillId="4" borderId="1" xfId="0" applyNumberFormat="1" applyFill="1" applyBorder="1"/>
    <xf numFmtId="41" fontId="0" fillId="2" borderId="1" xfId="1" applyFont="1" applyFill="1" applyBorder="1"/>
    <xf numFmtId="41" fontId="0" fillId="0" borderId="0" xfId="0" applyNumberFormat="1"/>
    <xf numFmtId="41" fontId="0" fillId="0" borderId="0" xfId="1" applyFont="1"/>
    <xf numFmtId="41" fontId="2" fillId="2" borderId="1" xfId="1" applyFont="1" applyFill="1" applyBorder="1"/>
    <xf numFmtId="41" fontId="0" fillId="0" borderId="1" xfId="0" applyNumberFormat="1" applyBorder="1"/>
    <xf numFmtId="41" fontId="2" fillId="0" borderId="1" xfId="0" applyNumberFormat="1" applyFont="1" applyBorder="1"/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4" fontId="2" fillId="0" borderId="0" xfId="0" applyNumberFormat="1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1" fontId="0" fillId="2" borderId="1" xfId="0" applyNumberFormat="1" applyFill="1" applyBorder="1"/>
    <xf numFmtId="1" fontId="0" fillId="2" borderId="0" xfId="0" applyNumberFormat="1" applyFill="1"/>
    <xf numFmtId="0" fontId="0" fillId="2" borderId="0" xfId="0" applyFill="1"/>
    <xf numFmtId="0" fontId="0" fillId="2" borderId="2" xfId="0" applyFill="1" applyBorder="1" applyAlignment="1">
      <alignment wrapText="1"/>
    </xf>
    <xf numFmtId="0" fontId="0" fillId="2" borderId="2" xfId="0" applyFill="1" applyBorder="1"/>
    <xf numFmtId="1" fontId="0" fillId="2" borderId="2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14" fontId="5" fillId="0" borderId="0" xfId="0" applyNumberFormat="1" applyFont="1"/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/>
    <xf numFmtId="15" fontId="0" fillId="3" borderId="1" xfId="0" applyNumberFormat="1" applyFill="1" applyBorder="1"/>
    <xf numFmtId="41" fontId="0" fillId="0" borderId="5" xfId="0" applyNumberFormat="1" applyBorder="1"/>
    <xf numFmtId="0" fontId="0" fillId="0" borderId="13" xfId="0" applyBorder="1"/>
    <xf numFmtId="41" fontId="2" fillId="0" borderId="5" xfId="0" applyNumberFormat="1" applyFont="1" applyBorder="1"/>
    <xf numFmtId="0" fontId="2" fillId="0" borderId="0" xfId="0" applyFont="1"/>
    <xf numFmtId="14" fontId="0" fillId="0" borderId="3" xfId="0" applyNumberForma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6" borderId="1" xfId="0" applyFill="1" applyBorder="1"/>
    <xf numFmtId="0" fontId="0" fillId="7" borderId="1" xfId="0" applyFill="1" applyBorder="1"/>
    <xf numFmtId="41" fontId="2" fillId="0" borderId="6" xfId="0" applyNumberFormat="1" applyFont="1" applyBorder="1" applyAlignment="1">
      <alignment horizontal="center"/>
    </xf>
    <xf numFmtId="41" fontId="2" fillId="2" borderId="6" xfId="0" applyNumberFormat="1" applyFont="1" applyFill="1" applyBorder="1" applyAlignment="1">
      <alignment horizontal="center"/>
    </xf>
    <xf numFmtId="0" fontId="0" fillId="4" borderId="1" xfId="0" applyFill="1" applyBorder="1"/>
    <xf numFmtId="15" fontId="0" fillId="4" borderId="1" xfId="0" applyNumberFormat="1" applyFill="1" applyBorder="1"/>
    <xf numFmtId="0" fontId="0" fillId="4" borderId="0" xfId="0" applyFill="1"/>
    <xf numFmtId="1" fontId="0" fillId="6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6" xfId="0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/>
    </xf>
    <xf numFmtId="1" fontId="0" fillId="2" borderId="4" xfId="0" applyNumberForma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3" borderId="6" xfId="0" applyFill="1" applyBorder="1" applyAlignment="1">
      <alignment wrapText="1"/>
    </xf>
    <xf numFmtId="14" fontId="0" fillId="4" borderId="0" xfId="0" applyNumberFormat="1" applyFill="1"/>
    <xf numFmtId="1" fontId="4" fillId="2" borderId="1" xfId="0" applyNumberFormat="1" applyFont="1" applyFill="1" applyBorder="1" applyAlignment="1">
      <alignment horizontal="center"/>
    </xf>
    <xf numFmtId="0" fontId="0" fillId="3" borderId="6" xfId="0" applyFill="1" applyBorder="1"/>
    <xf numFmtId="14" fontId="0" fillId="4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" fontId="0" fillId="6" borderId="4" xfId="0" applyNumberFormat="1" applyFill="1" applyBorder="1" applyAlignment="1">
      <alignment horizontal="center"/>
    </xf>
    <xf numFmtId="2" fontId="0" fillId="2" borderId="1" xfId="0" applyNumberFormat="1" applyFill="1" applyBorder="1"/>
    <xf numFmtId="2" fontId="0" fillId="0" borderId="1" xfId="1" applyNumberFormat="1" applyFont="1" applyBorder="1" applyAlignment="1"/>
    <xf numFmtId="2" fontId="4" fillId="0" borderId="1" xfId="0" applyNumberFormat="1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0" borderId="1" xfId="0" applyNumberFormat="1" applyBorder="1"/>
    <xf numFmtId="0" fontId="0" fillId="6" borderId="1" xfId="0" applyFill="1" applyBorder="1" applyAlignment="1">
      <alignment wrapText="1"/>
    </xf>
    <xf numFmtId="164" fontId="0" fillId="2" borderId="1" xfId="0" applyNumberFormat="1" applyFill="1" applyBorder="1" applyAlignment="1">
      <alignment horizontal="center"/>
    </xf>
    <xf numFmtId="15" fontId="0" fillId="2" borderId="1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0" borderId="3" xfId="0" applyBorder="1"/>
    <xf numFmtId="1" fontId="0" fillId="0" borderId="1" xfId="0" applyNumberFormat="1" applyBorder="1" applyAlignment="1">
      <alignment wrapText="1"/>
    </xf>
    <xf numFmtId="0" fontId="0" fillId="4" borderId="1" xfId="0" applyFill="1" applyBorder="1" applyAlignment="1">
      <alignment wrapText="1"/>
    </xf>
    <xf numFmtId="14" fontId="5" fillId="0" borderId="1" xfId="0" applyNumberFormat="1" applyFont="1" applyBorder="1"/>
    <xf numFmtId="14" fontId="2" fillId="0" borderId="1" xfId="0" applyNumberFormat="1" applyFont="1" applyBorder="1"/>
    <xf numFmtId="14" fontId="5" fillId="0" borderId="6" xfId="0" applyNumberFormat="1" applyFont="1" applyBorder="1" applyAlignment="1">
      <alignment wrapText="1"/>
    </xf>
    <xf numFmtId="14" fontId="4" fillId="0" borderId="6" xfId="0" applyNumberFormat="1" applyFont="1" applyBorder="1" applyAlignment="1">
      <alignment wrapText="1"/>
    </xf>
    <xf numFmtId="0" fontId="0" fillId="5" borderId="6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1" fontId="2" fillId="0" borderId="5" xfId="0" applyNumberFormat="1" applyFont="1" applyBorder="1" applyAlignment="1">
      <alignment horizontal="center"/>
    </xf>
    <xf numFmtId="41" fontId="2" fillId="0" borderId="13" xfId="0" applyNumberFormat="1" applyFont="1" applyBorder="1" applyAlignment="1">
      <alignment horizontal="center"/>
    </xf>
    <xf numFmtId="41" fontId="2" fillId="0" borderId="6" xfId="0" applyNumberFormat="1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8" borderId="2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26CB-7ADE-4152-991F-B79326C41D96}">
  <sheetPr>
    <tabColor rgb="FFFFFF00"/>
  </sheetPr>
  <dimension ref="A1:P42"/>
  <sheetViews>
    <sheetView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N11" sqref="N11"/>
    </sheetView>
  </sheetViews>
  <sheetFormatPr baseColWidth="10" defaultRowHeight="14.4" x14ac:dyDescent="0.3"/>
  <cols>
    <col min="1" max="1" width="14.88671875" customWidth="1"/>
    <col min="2" max="2" width="12.88671875" customWidth="1"/>
    <col min="3" max="3" width="10.6640625" customWidth="1"/>
    <col min="4" max="4" width="10.44140625" style="30" customWidth="1"/>
    <col min="5" max="5" width="10.88671875" customWidth="1"/>
    <col min="7" max="7" width="11.44140625" style="30"/>
    <col min="8" max="8" width="11.44140625" style="36"/>
    <col min="9" max="9" width="10.88671875" customWidth="1"/>
    <col min="11" max="11" width="11.44140625" style="30"/>
    <col min="12" max="12" width="11.44140625" style="36"/>
  </cols>
  <sheetData>
    <row r="1" spans="1:16" x14ac:dyDescent="0.3">
      <c r="A1" s="100" t="s">
        <v>53</v>
      </c>
      <c r="B1" s="100"/>
      <c r="C1" s="100"/>
      <c r="D1" s="101"/>
      <c r="G1" s="63"/>
      <c r="H1" s="63"/>
      <c r="I1" s="63"/>
      <c r="J1" s="63"/>
      <c r="K1" s="63"/>
      <c r="L1" s="63"/>
    </row>
    <row r="2" spans="1:16" x14ac:dyDescent="0.3">
      <c r="A2" s="100"/>
      <c r="B2" s="100"/>
      <c r="C2" s="100"/>
      <c r="D2" s="101"/>
      <c r="G2" s="74"/>
      <c r="H2" s="63"/>
      <c r="I2" s="63"/>
      <c r="J2" s="63"/>
      <c r="K2" s="74"/>
      <c r="L2" s="63"/>
    </row>
    <row r="3" spans="1:16" ht="28.8" x14ac:dyDescent="0.3">
      <c r="A3" s="102" t="s">
        <v>54</v>
      </c>
      <c r="B3" s="104" t="s">
        <v>98</v>
      </c>
      <c r="C3" s="105"/>
      <c r="D3" s="106"/>
      <c r="E3" s="98" t="s">
        <v>99</v>
      </c>
      <c r="F3" s="98"/>
      <c r="G3" s="99"/>
      <c r="H3" s="73" t="s">
        <v>100</v>
      </c>
      <c r="I3" s="98" t="s">
        <v>114</v>
      </c>
      <c r="J3" s="98"/>
      <c r="K3" s="99"/>
      <c r="L3" s="73" t="s">
        <v>100</v>
      </c>
      <c r="M3" s="98" t="s">
        <v>143</v>
      </c>
      <c r="N3" s="98"/>
      <c r="O3" s="99"/>
      <c r="P3" s="73" t="s">
        <v>100</v>
      </c>
    </row>
    <row r="4" spans="1:16" ht="28.8" x14ac:dyDescent="0.3">
      <c r="A4" s="103"/>
      <c r="B4" s="26" t="s">
        <v>55</v>
      </c>
      <c r="C4" s="26" t="s">
        <v>56</v>
      </c>
      <c r="D4" s="27" t="s">
        <v>57</v>
      </c>
      <c r="E4" s="26" t="s">
        <v>55</v>
      </c>
      <c r="F4" s="26" t="s">
        <v>56</v>
      </c>
      <c r="G4" s="31" t="s">
        <v>57</v>
      </c>
      <c r="H4" s="34"/>
      <c r="I4" s="26" t="s">
        <v>55</v>
      </c>
      <c r="J4" s="26" t="s">
        <v>56</v>
      </c>
      <c r="K4" s="31" t="s">
        <v>57</v>
      </c>
      <c r="L4" s="34"/>
      <c r="M4" s="26" t="s">
        <v>55</v>
      </c>
      <c r="N4" s="26" t="s">
        <v>56</v>
      </c>
      <c r="O4" s="31" t="s">
        <v>57</v>
      </c>
      <c r="P4" s="34"/>
    </row>
    <row r="5" spans="1:16" x14ac:dyDescent="0.3">
      <c r="A5" s="3"/>
      <c r="B5" s="3"/>
      <c r="C5" s="3"/>
      <c r="D5" s="9"/>
      <c r="E5" s="3"/>
      <c r="F5" s="3"/>
      <c r="G5" s="32"/>
      <c r="H5" s="34"/>
      <c r="I5" s="3"/>
      <c r="J5" s="3"/>
      <c r="K5" s="32"/>
      <c r="L5" s="34"/>
      <c r="M5" s="5"/>
      <c r="N5" s="3"/>
      <c r="O5" s="32"/>
      <c r="P5" s="34"/>
    </row>
    <row r="6" spans="1:16" x14ac:dyDescent="0.3">
      <c r="A6" s="3" t="s">
        <v>58</v>
      </c>
      <c r="B6" s="3"/>
      <c r="C6" s="5">
        <v>43895</v>
      </c>
      <c r="D6" s="9"/>
      <c r="E6" s="5">
        <v>43965</v>
      </c>
      <c r="F6" s="5">
        <v>43973</v>
      </c>
      <c r="G6" s="33">
        <f>+F6-E6</f>
        <v>8</v>
      </c>
      <c r="H6" s="35">
        <f>+E6-C6</f>
        <v>70</v>
      </c>
      <c r="I6" s="5">
        <v>44039</v>
      </c>
      <c r="J6" s="5">
        <v>44045</v>
      </c>
      <c r="K6" s="33">
        <f>+J6-I6</f>
        <v>6</v>
      </c>
      <c r="L6" s="35">
        <f>+I6-F6</f>
        <v>66</v>
      </c>
      <c r="M6" s="5">
        <v>44274</v>
      </c>
      <c r="N6" s="5">
        <v>44280</v>
      </c>
      <c r="O6" s="33">
        <f>+N6-M6</f>
        <v>6</v>
      </c>
      <c r="P6" s="35">
        <f>+M6-J6</f>
        <v>229</v>
      </c>
    </row>
    <row r="7" spans="1:16" x14ac:dyDescent="0.3">
      <c r="A7" s="3" t="s">
        <v>59</v>
      </c>
      <c r="B7" s="5">
        <v>43895</v>
      </c>
      <c r="C7" s="5">
        <v>43907</v>
      </c>
      <c r="D7" s="28">
        <f>+C7-B7</f>
        <v>12</v>
      </c>
      <c r="E7" s="5">
        <v>43973</v>
      </c>
      <c r="F7" s="5">
        <v>43984</v>
      </c>
      <c r="G7" s="33">
        <f t="shared" ref="G7:G12" si="0">+F7-E7</f>
        <v>11</v>
      </c>
      <c r="H7" s="35">
        <f t="shared" ref="H7:H12" si="1">+E7-C7</f>
        <v>66</v>
      </c>
      <c r="I7" s="5">
        <v>44046</v>
      </c>
      <c r="J7" s="5">
        <v>44055</v>
      </c>
      <c r="K7" s="33">
        <f t="shared" ref="K7:K12" si="2">+J7-I7</f>
        <v>9</v>
      </c>
      <c r="L7" s="35">
        <f t="shared" ref="L7:L12" si="3">+I7-F7</f>
        <v>62</v>
      </c>
      <c r="M7" s="5">
        <v>44281</v>
      </c>
      <c r="N7" s="5">
        <v>44294</v>
      </c>
      <c r="O7" s="33">
        <f t="shared" ref="O7:O12" si="4">+N7-M7</f>
        <v>13</v>
      </c>
      <c r="P7" s="35">
        <f t="shared" ref="P7:P12" si="5">+M7-J7</f>
        <v>226</v>
      </c>
    </row>
    <row r="8" spans="1:16" x14ac:dyDescent="0.3">
      <c r="A8" s="3" t="s">
        <v>60</v>
      </c>
      <c r="B8" s="5">
        <v>43916</v>
      </c>
      <c r="C8" s="5">
        <v>43922</v>
      </c>
      <c r="D8" s="28">
        <f t="shared" ref="D8:D41" si="6">+C8-B8</f>
        <v>6</v>
      </c>
      <c r="E8" s="5">
        <v>43995</v>
      </c>
      <c r="F8" s="5">
        <v>44000</v>
      </c>
      <c r="G8" s="33">
        <f t="shared" si="0"/>
        <v>5</v>
      </c>
      <c r="H8" s="35">
        <f t="shared" si="1"/>
        <v>73</v>
      </c>
      <c r="I8" s="5">
        <v>44067</v>
      </c>
      <c r="J8" s="5">
        <v>44073</v>
      </c>
      <c r="K8" s="33">
        <f t="shared" si="2"/>
        <v>6</v>
      </c>
      <c r="L8" s="35">
        <f t="shared" si="3"/>
        <v>67</v>
      </c>
      <c r="M8" s="5">
        <v>44295</v>
      </c>
      <c r="N8" s="5">
        <v>44306</v>
      </c>
      <c r="O8" s="33">
        <f t="shared" si="4"/>
        <v>11</v>
      </c>
      <c r="P8" s="35">
        <f t="shared" si="5"/>
        <v>222</v>
      </c>
    </row>
    <row r="9" spans="1:16" x14ac:dyDescent="0.3">
      <c r="A9" s="3" t="s">
        <v>106</v>
      </c>
      <c r="B9" s="5">
        <v>43930</v>
      </c>
      <c r="C9" s="5">
        <v>43938</v>
      </c>
      <c r="D9" s="28">
        <f t="shared" si="6"/>
        <v>8</v>
      </c>
      <c r="E9" s="5">
        <v>44009</v>
      </c>
      <c r="F9" s="5">
        <v>44016</v>
      </c>
      <c r="G9" s="33">
        <f t="shared" si="0"/>
        <v>7</v>
      </c>
      <c r="H9" s="35">
        <f t="shared" si="1"/>
        <v>71</v>
      </c>
      <c r="I9" s="5">
        <v>44079</v>
      </c>
      <c r="J9" s="5">
        <v>44087</v>
      </c>
      <c r="K9" s="33">
        <f t="shared" si="2"/>
        <v>8</v>
      </c>
      <c r="L9" s="35">
        <f t="shared" si="3"/>
        <v>63</v>
      </c>
      <c r="M9" s="5">
        <v>44312</v>
      </c>
      <c r="N9" s="5">
        <v>44319</v>
      </c>
      <c r="O9" s="33">
        <f t="shared" si="4"/>
        <v>7</v>
      </c>
      <c r="P9" s="35">
        <f t="shared" si="5"/>
        <v>225</v>
      </c>
    </row>
    <row r="10" spans="1:16" x14ac:dyDescent="0.3">
      <c r="A10" s="3" t="s">
        <v>107</v>
      </c>
      <c r="B10" s="5">
        <v>43938</v>
      </c>
      <c r="C10" s="5">
        <v>43945</v>
      </c>
      <c r="D10" s="28">
        <f t="shared" si="6"/>
        <v>7</v>
      </c>
      <c r="E10" s="5">
        <v>44016</v>
      </c>
      <c r="F10" s="5">
        <v>44021</v>
      </c>
      <c r="G10" s="33">
        <f t="shared" si="0"/>
        <v>5</v>
      </c>
      <c r="H10" s="35">
        <f t="shared" si="1"/>
        <v>71</v>
      </c>
      <c r="I10" s="5">
        <v>44087</v>
      </c>
      <c r="J10" s="5">
        <v>44093</v>
      </c>
      <c r="K10" s="33">
        <f t="shared" si="2"/>
        <v>6</v>
      </c>
      <c r="L10" s="35">
        <f t="shared" si="3"/>
        <v>66</v>
      </c>
      <c r="M10" s="5">
        <v>44307</v>
      </c>
      <c r="N10" s="5">
        <v>44312</v>
      </c>
      <c r="O10" s="33">
        <f t="shared" si="4"/>
        <v>5</v>
      </c>
      <c r="P10" s="35">
        <f t="shared" si="5"/>
        <v>214</v>
      </c>
    </row>
    <row r="11" spans="1:16" x14ac:dyDescent="0.3">
      <c r="A11" s="3" t="s">
        <v>64</v>
      </c>
      <c r="B11" s="5">
        <v>43945</v>
      </c>
      <c r="C11" s="5">
        <v>43955</v>
      </c>
      <c r="D11" s="28">
        <f t="shared" si="6"/>
        <v>10</v>
      </c>
      <c r="E11" s="5">
        <v>44021</v>
      </c>
      <c r="F11" s="5">
        <v>44030</v>
      </c>
      <c r="G11" s="33">
        <f t="shared" si="0"/>
        <v>9</v>
      </c>
      <c r="H11" s="35">
        <f t="shared" si="1"/>
        <v>66</v>
      </c>
      <c r="I11" s="5">
        <v>44094</v>
      </c>
      <c r="J11" s="5">
        <v>44100</v>
      </c>
      <c r="K11" s="33">
        <f t="shared" si="2"/>
        <v>6</v>
      </c>
      <c r="L11" s="35">
        <f t="shared" si="3"/>
        <v>64</v>
      </c>
      <c r="M11" s="5">
        <v>44319</v>
      </c>
      <c r="N11" s="5"/>
      <c r="O11" s="33">
        <f t="shared" si="4"/>
        <v>-44319</v>
      </c>
      <c r="P11" s="35">
        <f t="shared" si="5"/>
        <v>219</v>
      </c>
    </row>
    <row r="12" spans="1:16" x14ac:dyDescent="0.3">
      <c r="A12" s="3" t="s">
        <v>108</v>
      </c>
      <c r="B12" s="5">
        <v>43955</v>
      </c>
      <c r="C12" s="5">
        <v>43965</v>
      </c>
      <c r="D12" s="28">
        <f t="shared" si="6"/>
        <v>10</v>
      </c>
      <c r="E12" s="5">
        <v>44031</v>
      </c>
      <c r="F12" s="5">
        <v>44038</v>
      </c>
      <c r="G12" s="33">
        <f t="shared" si="0"/>
        <v>7</v>
      </c>
      <c r="H12" s="35">
        <f t="shared" si="1"/>
        <v>66</v>
      </c>
      <c r="I12" s="5">
        <v>44101</v>
      </c>
      <c r="J12" s="5">
        <v>44109</v>
      </c>
      <c r="K12" s="33">
        <f t="shared" si="2"/>
        <v>8</v>
      </c>
      <c r="L12" s="35">
        <f t="shared" si="3"/>
        <v>63</v>
      </c>
      <c r="M12" s="5"/>
      <c r="N12" s="5"/>
      <c r="O12" s="33">
        <f t="shared" si="4"/>
        <v>0</v>
      </c>
      <c r="P12" s="35">
        <f t="shared" si="5"/>
        <v>-44109</v>
      </c>
    </row>
    <row r="13" spans="1:16" x14ac:dyDescent="0.3">
      <c r="A13" s="3" t="s">
        <v>109</v>
      </c>
      <c r="B13" s="5"/>
      <c r="C13" s="5"/>
      <c r="D13" s="28"/>
      <c r="E13" s="5"/>
      <c r="F13" s="5"/>
      <c r="G13" s="33"/>
      <c r="H13" s="35"/>
      <c r="I13" s="5"/>
      <c r="J13" s="5"/>
      <c r="K13" s="33"/>
      <c r="L13" s="35"/>
      <c r="M13" s="5"/>
      <c r="N13" s="5"/>
      <c r="O13" s="28"/>
      <c r="P13" s="35"/>
    </row>
    <row r="14" spans="1:16" x14ac:dyDescent="0.3">
      <c r="A14" s="3" t="s">
        <v>167</v>
      </c>
      <c r="B14" s="5"/>
      <c r="C14" s="5"/>
      <c r="D14" s="28"/>
      <c r="E14" s="5"/>
      <c r="F14" s="5"/>
      <c r="G14" s="33"/>
      <c r="H14" s="35"/>
      <c r="I14" s="5"/>
      <c r="J14" s="5"/>
      <c r="K14" s="33"/>
      <c r="L14" s="35"/>
      <c r="M14" s="5">
        <v>44255</v>
      </c>
      <c r="N14" s="5">
        <v>44258</v>
      </c>
      <c r="O14" s="28">
        <f>+N14-M14</f>
        <v>3</v>
      </c>
      <c r="P14" s="35"/>
    </row>
    <row r="15" spans="1:16" ht="14.25" customHeight="1" x14ac:dyDescent="0.3">
      <c r="A15" s="3" t="s">
        <v>168</v>
      </c>
      <c r="B15" s="5"/>
      <c r="C15" s="5"/>
      <c r="D15" s="28">
        <f t="shared" si="6"/>
        <v>0</v>
      </c>
      <c r="E15" s="5"/>
      <c r="F15" s="3"/>
      <c r="G15" s="33"/>
      <c r="H15" s="34"/>
      <c r="I15" s="3"/>
      <c r="J15" s="3"/>
      <c r="K15" s="33"/>
      <c r="L15" s="34"/>
      <c r="M15" s="5">
        <v>44259</v>
      </c>
      <c r="N15" s="5">
        <v>44261</v>
      </c>
      <c r="O15" s="28">
        <f t="shared" ref="O15:O16" si="7">+N15-M15</f>
        <v>2</v>
      </c>
      <c r="P15" s="3"/>
    </row>
    <row r="16" spans="1:16" x14ac:dyDescent="0.3">
      <c r="A16" s="3" t="s">
        <v>110</v>
      </c>
      <c r="B16" s="5"/>
      <c r="C16" s="5"/>
      <c r="D16" s="28">
        <f t="shared" si="6"/>
        <v>0</v>
      </c>
      <c r="E16" s="3"/>
      <c r="F16" s="3"/>
      <c r="G16" s="32"/>
      <c r="H16" s="34"/>
      <c r="I16" s="3"/>
      <c r="J16" s="3"/>
      <c r="K16" s="32"/>
      <c r="L16" s="34"/>
      <c r="M16" s="5">
        <v>44262</v>
      </c>
      <c r="N16" s="5">
        <v>44273</v>
      </c>
      <c r="O16" s="28">
        <f t="shared" si="7"/>
        <v>11</v>
      </c>
      <c r="P16" s="3"/>
    </row>
    <row r="17" spans="1:16" x14ac:dyDescent="0.3">
      <c r="A17" s="3"/>
      <c r="B17" s="5"/>
      <c r="C17" s="5"/>
      <c r="D17" s="28">
        <f t="shared" si="6"/>
        <v>0</v>
      </c>
      <c r="E17" s="3"/>
      <c r="F17" s="3"/>
      <c r="G17" s="32"/>
      <c r="H17" s="34"/>
      <c r="I17" s="3"/>
      <c r="J17" s="3"/>
      <c r="K17" s="32"/>
      <c r="L17" s="34"/>
      <c r="M17" s="3"/>
      <c r="N17" s="3"/>
      <c r="O17" s="3"/>
      <c r="P17" s="3"/>
    </row>
    <row r="18" spans="1:16" x14ac:dyDescent="0.3">
      <c r="A18" s="3"/>
      <c r="B18" s="5"/>
      <c r="C18" s="3"/>
      <c r="D18" s="28">
        <f t="shared" si="6"/>
        <v>0</v>
      </c>
      <c r="E18" s="3"/>
      <c r="F18" s="3"/>
      <c r="G18" s="32"/>
      <c r="H18" s="34"/>
      <c r="I18" s="3"/>
      <c r="J18" s="3"/>
      <c r="K18" s="32"/>
      <c r="L18" s="76"/>
    </row>
    <row r="19" spans="1:16" x14ac:dyDescent="0.3">
      <c r="A19" s="3"/>
      <c r="B19" s="3"/>
      <c r="C19" s="3"/>
      <c r="D19" s="28">
        <f t="shared" si="6"/>
        <v>0</v>
      </c>
      <c r="E19" s="3"/>
      <c r="F19" s="3"/>
      <c r="G19" s="32"/>
      <c r="H19" s="34"/>
      <c r="I19" s="3"/>
      <c r="J19" s="3"/>
      <c r="K19" s="32"/>
      <c r="L19" s="34"/>
    </row>
    <row r="20" spans="1:16" x14ac:dyDescent="0.3">
      <c r="A20" s="3"/>
      <c r="B20" s="3"/>
      <c r="C20" s="3"/>
      <c r="D20" s="28">
        <f t="shared" si="6"/>
        <v>0</v>
      </c>
      <c r="E20" s="3"/>
      <c r="F20" s="3"/>
      <c r="G20" s="32"/>
      <c r="H20" s="34"/>
      <c r="I20" s="3"/>
      <c r="J20" s="3"/>
      <c r="K20" s="32"/>
      <c r="L20" s="34"/>
    </row>
    <row r="21" spans="1:16" x14ac:dyDescent="0.3">
      <c r="A21" s="3"/>
      <c r="B21" s="3"/>
      <c r="C21" s="3"/>
      <c r="D21" s="28">
        <f t="shared" si="6"/>
        <v>0</v>
      </c>
      <c r="E21" s="3"/>
      <c r="F21" s="3"/>
      <c r="G21" s="9"/>
      <c r="I21" s="3"/>
      <c r="J21" s="3"/>
      <c r="K21" s="9"/>
    </row>
    <row r="22" spans="1:16" x14ac:dyDescent="0.3">
      <c r="A22" s="3"/>
      <c r="B22" s="3"/>
      <c r="C22" s="3"/>
      <c r="D22" s="28">
        <f t="shared" si="6"/>
        <v>0</v>
      </c>
      <c r="E22" s="3"/>
      <c r="F22" s="3"/>
      <c r="G22" s="9"/>
      <c r="I22" s="3"/>
      <c r="J22" s="3"/>
      <c r="K22" s="9"/>
    </row>
    <row r="23" spans="1:16" x14ac:dyDescent="0.3">
      <c r="A23" s="3"/>
      <c r="B23" s="3"/>
      <c r="C23" s="3"/>
      <c r="D23" s="28">
        <f t="shared" si="6"/>
        <v>0</v>
      </c>
      <c r="E23" s="3"/>
      <c r="F23" s="3"/>
      <c r="G23" s="9"/>
      <c r="I23" s="3"/>
      <c r="J23" s="3"/>
      <c r="K23" s="9"/>
    </row>
    <row r="24" spans="1:16" x14ac:dyDescent="0.3">
      <c r="A24" s="3"/>
      <c r="B24" s="3"/>
      <c r="C24" s="3"/>
      <c r="D24" s="28">
        <f t="shared" si="6"/>
        <v>0</v>
      </c>
      <c r="E24" s="3"/>
      <c r="F24" s="3"/>
      <c r="G24" s="9"/>
      <c r="I24" s="3"/>
      <c r="J24" s="3"/>
      <c r="K24" s="9"/>
    </row>
    <row r="25" spans="1:16" x14ac:dyDescent="0.3">
      <c r="A25" s="3"/>
      <c r="B25" s="3"/>
      <c r="C25" s="3"/>
      <c r="D25" s="28">
        <f t="shared" si="6"/>
        <v>0</v>
      </c>
      <c r="E25" s="3"/>
      <c r="F25" s="3"/>
      <c r="G25" s="9"/>
      <c r="I25" s="3"/>
      <c r="J25" s="3"/>
      <c r="K25" s="9"/>
    </row>
    <row r="26" spans="1:16" x14ac:dyDescent="0.3">
      <c r="A26" s="3"/>
      <c r="B26" s="3"/>
      <c r="C26" s="3"/>
      <c r="D26" s="28">
        <f t="shared" si="6"/>
        <v>0</v>
      </c>
      <c r="E26" s="3"/>
      <c r="F26" s="3"/>
      <c r="G26" s="9"/>
      <c r="I26" s="3"/>
      <c r="J26" s="3"/>
      <c r="K26" s="9"/>
    </row>
    <row r="27" spans="1:16" x14ac:dyDescent="0.3">
      <c r="A27" s="3"/>
      <c r="B27" s="3"/>
      <c r="C27" s="3"/>
      <c r="D27" s="28">
        <f t="shared" si="6"/>
        <v>0</v>
      </c>
      <c r="E27" s="3"/>
      <c r="F27" s="3"/>
      <c r="G27" s="9"/>
      <c r="I27" s="3"/>
      <c r="J27" s="3"/>
      <c r="K27" s="9"/>
    </row>
    <row r="28" spans="1:16" x14ac:dyDescent="0.3">
      <c r="A28" s="3"/>
      <c r="B28" s="3"/>
      <c r="C28" s="3"/>
      <c r="D28" s="28">
        <f t="shared" si="6"/>
        <v>0</v>
      </c>
      <c r="E28" s="3"/>
      <c r="F28" s="3"/>
      <c r="G28" s="9"/>
      <c r="I28" s="3"/>
      <c r="J28" s="3"/>
      <c r="K28" s="9"/>
    </row>
    <row r="29" spans="1:16" x14ac:dyDescent="0.3">
      <c r="A29" s="3"/>
      <c r="B29" s="3"/>
      <c r="C29" s="3"/>
      <c r="D29" s="28">
        <f t="shared" si="6"/>
        <v>0</v>
      </c>
      <c r="E29" s="3"/>
      <c r="F29" s="3"/>
      <c r="G29" s="9"/>
      <c r="I29" s="3"/>
      <c r="J29" s="3"/>
      <c r="K29" s="9"/>
    </row>
    <row r="30" spans="1:16" x14ac:dyDescent="0.3">
      <c r="A30" s="3"/>
      <c r="B30" s="3"/>
      <c r="C30" s="3"/>
      <c r="D30" s="28">
        <f t="shared" si="6"/>
        <v>0</v>
      </c>
      <c r="E30" s="3"/>
      <c r="F30" s="3"/>
      <c r="G30" s="9"/>
      <c r="I30" s="3"/>
      <c r="J30" s="3"/>
      <c r="K30" s="9"/>
    </row>
    <row r="31" spans="1:16" x14ac:dyDescent="0.3">
      <c r="A31" s="3"/>
      <c r="B31" s="3"/>
      <c r="C31" s="3"/>
      <c r="D31" s="28">
        <f t="shared" si="6"/>
        <v>0</v>
      </c>
      <c r="E31" s="3"/>
      <c r="F31" s="3"/>
      <c r="G31" s="9"/>
      <c r="I31" s="3"/>
      <c r="J31" s="3"/>
      <c r="K31" s="9"/>
    </row>
    <row r="32" spans="1:16" x14ac:dyDescent="0.3">
      <c r="A32" s="3"/>
      <c r="B32" s="3"/>
      <c r="C32" s="3"/>
      <c r="D32" s="28">
        <f t="shared" si="6"/>
        <v>0</v>
      </c>
      <c r="E32" s="3"/>
      <c r="F32" s="3"/>
      <c r="G32" s="9"/>
      <c r="I32" s="3"/>
      <c r="J32" s="3"/>
      <c r="K32" s="9"/>
    </row>
    <row r="33" spans="1:11" x14ac:dyDescent="0.3">
      <c r="A33" s="3"/>
      <c r="B33" s="3"/>
      <c r="C33" s="3"/>
      <c r="D33" s="28">
        <f t="shared" si="6"/>
        <v>0</v>
      </c>
      <c r="E33" s="3"/>
      <c r="F33" s="3"/>
      <c r="G33" s="9"/>
      <c r="I33" s="3"/>
      <c r="J33" s="3"/>
      <c r="K33" s="9"/>
    </row>
    <row r="34" spans="1:11" x14ac:dyDescent="0.3">
      <c r="A34" s="3"/>
      <c r="B34" s="3"/>
      <c r="C34" s="3"/>
      <c r="D34" s="28">
        <f t="shared" si="6"/>
        <v>0</v>
      </c>
      <c r="E34" s="3"/>
      <c r="F34" s="3"/>
      <c r="G34" s="9"/>
      <c r="I34" s="3"/>
      <c r="J34" s="3"/>
      <c r="K34" s="9"/>
    </row>
    <row r="35" spans="1:11" x14ac:dyDescent="0.3">
      <c r="A35" s="3"/>
      <c r="B35" s="3"/>
      <c r="C35" s="3"/>
      <c r="D35" s="28">
        <f t="shared" si="6"/>
        <v>0</v>
      </c>
      <c r="E35" s="3"/>
      <c r="F35" s="3"/>
      <c r="G35" s="9"/>
      <c r="I35" s="3"/>
      <c r="J35" s="3"/>
      <c r="K35" s="9"/>
    </row>
    <row r="36" spans="1:11" x14ac:dyDescent="0.3">
      <c r="A36" s="3"/>
      <c r="B36" s="3"/>
      <c r="C36" s="3"/>
      <c r="D36" s="28">
        <f t="shared" si="6"/>
        <v>0</v>
      </c>
      <c r="E36" s="3"/>
      <c r="F36" s="3"/>
      <c r="G36" s="9"/>
      <c r="I36" s="3"/>
      <c r="J36" s="3"/>
      <c r="K36" s="9"/>
    </row>
    <row r="37" spans="1:11" x14ac:dyDescent="0.3">
      <c r="A37" s="3"/>
      <c r="B37" s="3"/>
      <c r="C37" s="3"/>
      <c r="D37" s="28">
        <f t="shared" si="6"/>
        <v>0</v>
      </c>
      <c r="E37" s="3"/>
      <c r="F37" s="3"/>
      <c r="G37" s="9"/>
      <c r="I37" s="3"/>
      <c r="J37" s="3"/>
      <c r="K37" s="9"/>
    </row>
    <row r="38" spans="1:11" x14ac:dyDescent="0.3">
      <c r="A38" s="3"/>
      <c r="B38" s="3"/>
      <c r="C38" s="3"/>
      <c r="D38" s="28">
        <f t="shared" si="6"/>
        <v>0</v>
      </c>
      <c r="E38" s="3"/>
      <c r="F38" s="3"/>
      <c r="G38" s="9"/>
      <c r="I38" s="3"/>
      <c r="J38" s="3"/>
      <c r="K38" s="9"/>
    </row>
    <row r="39" spans="1:11" x14ac:dyDescent="0.3">
      <c r="A39" s="3"/>
      <c r="B39" s="3"/>
      <c r="C39" s="3"/>
      <c r="D39" s="28">
        <f t="shared" si="6"/>
        <v>0</v>
      </c>
      <c r="E39" s="3"/>
      <c r="F39" s="3"/>
      <c r="G39" s="9"/>
      <c r="I39" s="3"/>
      <c r="J39" s="3"/>
      <c r="K39" s="9"/>
    </row>
    <row r="40" spans="1:11" x14ac:dyDescent="0.3">
      <c r="A40" s="3"/>
      <c r="B40" s="3"/>
      <c r="C40" s="3"/>
      <c r="D40" s="28">
        <f t="shared" si="6"/>
        <v>0</v>
      </c>
      <c r="E40" s="3"/>
      <c r="F40" s="3"/>
      <c r="G40" s="9"/>
      <c r="I40" s="3"/>
      <c r="J40" s="3"/>
      <c r="K40" s="9"/>
    </row>
    <row r="41" spans="1:11" x14ac:dyDescent="0.3">
      <c r="A41" s="3"/>
      <c r="D41" s="29">
        <f t="shared" si="6"/>
        <v>0</v>
      </c>
    </row>
    <row r="42" spans="1:11" x14ac:dyDescent="0.3">
      <c r="A42" s="3"/>
    </row>
  </sheetData>
  <mergeCells count="6">
    <mergeCell ref="M3:O3"/>
    <mergeCell ref="A1:D2"/>
    <mergeCell ref="A3:A4"/>
    <mergeCell ref="B3:D3"/>
    <mergeCell ref="E3:G3"/>
    <mergeCell ref="I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935B-8F87-4A26-871C-0DA3C2C8B33B}">
  <sheetPr>
    <tabColor rgb="FFFFFF00"/>
  </sheetPr>
  <dimension ref="A1:K54"/>
  <sheetViews>
    <sheetView workbookViewId="0">
      <pane ySplit="4" topLeftCell="A44" activePane="bottomLeft" state="frozen"/>
      <selection pane="bottomLeft" activeCell="B52" sqref="B52"/>
    </sheetView>
  </sheetViews>
  <sheetFormatPr baseColWidth="10" defaultRowHeight="14.4" x14ac:dyDescent="0.3"/>
  <cols>
    <col min="1" max="1" width="24.5546875" customWidth="1"/>
    <col min="2" max="2" width="13.88671875" customWidth="1"/>
    <col min="3" max="3" width="18.5546875" customWidth="1"/>
    <col min="5" max="5" width="15.6640625" customWidth="1"/>
    <col min="6" max="6" width="19.6640625" customWidth="1"/>
  </cols>
  <sheetData>
    <row r="1" spans="1:11" x14ac:dyDescent="0.3">
      <c r="A1" s="100" t="s">
        <v>42</v>
      </c>
      <c r="B1" s="100"/>
      <c r="C1" s="100"/>
      <c r="D1" s="100"/>
      <c r="E1" s="100"/>
      <c r="F1" s="100"/>
    </row>
    <row r="2" spans="1:11" x14ac:dyDescent="0.3">
      <c r="A2" s="100"/>
      <c r="B2" s="100"/>
      <c r="C2" s="100"/>
      <c r="D2" s="100"/>
      <c r="E2" s="100"/>
      <c r="F2" s="100"/>
    </row>
    <row r="3" spans="1:11" x14ac:dyDescent="0.3">
      <c r="A3" s="3"/>
      <c r="B3" s="3"/>
      <c r="C3" s="3"/>
      <c r="D3" s="3"/>
      <c r="E3" s="3"/>
      <c r="F3" s="3"/>
    </row>
    <row r="4" spans="1:11" x14ac:dyDescent="0.3">
      <c r="A4" s="3" t="s">
        <v>43</v>
      </c>
      <c r="B4" s="3" t="s">
        <v>0</v>
      </c>
      <c r="C4" s="3" t="s">
        <v>47</v>
      </c>
      <c r="D4" s="3" t="s">
        <v>44</v>
      </c>
      <c r="E4" s="3" t="s">
        <v>45</v>
      </c>
      <c r="F4" s="3" t="s">
        <v>49</v>
      </c>
    </row>
    <row r="5" spans="1:11" x14ac:dyDescent="0.3">
      <c r="A5" s="3"/>
      <c r="B5" s="3"/>
      <c r="C5" s="3"/>
      <c r="D5" s="3"/>
      <c r="E5" s="3"/>
      <c r="F5" s="3"/>
      <c r="I5" s="100" t="s">
        <v>75</v>
      </c>
      <c r="J5" s="100"/>
    </row>
    <row r="6" spans="1:11" x14ac:dyDescent="0.3">
      <c r="A6" s="3" t="s">
        <v>46</v>
      </c>
      <c r="B6" s="5">
        <v>43899</v>
      </c>
      <c r="C6" s="3">
        <v>6</v>
      </c>
      <c r="D6" s="3">
        <v>37500</v>
      </c>
      <c r="E6" s="18">
        <f>+C6*D6</f>
        <v>225000</v>
      </c>
      <c r="F6" s="3" t="s">
        <v>48</v>
      </c>
      <c r="I6" s="3" t="s">
        <v>67</v>
      </c>
      <c r="J6" s="19">
        <f>+E6+E7+E12+E14+E17+50000+76000</f>
        <v>1689000</v>
      </c>
    </row>
    <row r="7" spans="1:11" x14ac:dyDescent="0.3">
      <c r="A7" s="3" t="s">
        <v>46</v>
      </c>
      <c r="B7" s="5">
        <v>43913</v>
      </c>
      <c r="C7" s="3">
        <v>10</v>
      </c>
      <c r="D7" s="3">
        <v>40000</v>
      </c>
      <c r="E7" s="15">
        <f t="shared" ref="E7:E26" si="0">+C7*D7</f>
        <v>400000</v>
      </c>
      <c r="F7" s="11" t="s">
        <v>66</v>
      </c>
      <c r="G7" t="s">
        <v>74</v>
      </c>
      <c r="I7" s="3" t="s">
        <v>74</v>
      </c>
      <c r="J7" s="10">
        <f>1210000+36000+30000</f>
        <v>1276000</v>
      </c>
    </row>
    <row r="8" spans="1:11" x14ac:dyDescent="0.3">
      <c r="A8" s="3" t="s">
        <v>46</v>
      </c>
      <c r="B8" s="5">
        <v>43913</v>
      </c>
      <c r="C8" s="3">
        <v>3</v>
      </c>
      <c r="D8" s="3"/>
      <c r="E8" s="10">
        <f t="shared" si="0"/>
        <v>0</v>
      </c>
      <c r="F8" s="3" t="s">
        <v>52</v>
      </c>
      <c r="I8" s="3"/>
      <c r="J8" s="20">
        <f>+J6-J7</f>
        <v>413000</v>
      </c>
      <c r="K8" t="s">
        <v>77</v>
      </c>
    </row>
    <row r="9" spans="1:11" x14ac:dyDescent="0.3">
      <c r="A9" s="3" t="s">
        <v>50</v>
      </c>
      <c r="B9" s="5">
        <v>43913</v>
      </c>
      <c r="C9" s="3">
        <v>13</v>
      </c>
      <c r="D9" s="3">
        <v>32000</v>
      </c>
      <c r="E9" s="10">
        <f t="shared" si="0"/>
        <v>416000</v>
      </c>
      <c r="F9" s="3" t="s">
        <v>51</v>
      </c>
    </row>
    <row r="10" spans="1:11" x14ac:dyDescent="0.3">
      <c r="A10" s="3" t="s">
        <v>61</v>
      </c>
      <c r="B10" s="5">
        <v>43928</v>
      </c>
      <c r="C10" s="3">
        <v>1</v>
      </c>
      <c r="D10" s="3">
        <v>46000</v>
      </c>
      <c r="E10" s="10">
        <f t="shared" si="0"/>
        <v>46000</v>
      </c>
      <c r="F10" s="3"/>
    </row>
    <row r="11" spans="1:11" x14ac:dyDescent="0.3">
      <c r="A11" s="3" t="s">
        <v>62</v>
      </c>
      <c r="B11" s="5">
        <v>43928</v>
      </c>
      <c r="C11" s="3">
        <v>1</v>
      </c>
      <c r="D11" s="3">
        <v>90000</v>
      </c>
      <c r="E11" s="10">
        <f t="shared" si="0"/>
        <v>90000</v>
      </c>
      <c r="F11" s="3" t="s">
        <v>63</v>
      </c>
      <c r="H11" s="16">
        <f>+E7+E12+E14+E17+E6</f>
        <v>1563000</v>
      </c>
    </row>
    <row r="12" spans="1:11" x14ac:dyDescent="0.3">
      <c r="A12" s="3" t="s">
        <v>65</v>
      </c>
      <c r="B12" s="5">
        <v>43938</v>
      </c>
      <c r="C12" s="3">
        <v>10</v>
      </c>
      <c r="D12" s="3">
        <v>41000</v>
      </c>
      <c r="E12" s="15">
        <f t="shared" si="0"/>
        <v>410000</v>
      </c>
      <c r="F12" s="3" t="s">
        <v>73</v>
      </c>
      <c r="G12" t="s">
        <v>74</v>
      </c>
      <c r="H12" s="17">
        <v>1240000</v>
      </c>
    </row>
    <row r="13" spans="1:11" x14ac:dyDescent="0.3">
      <c r="A13" s="3" t="s">
        <v>50</v>
      </c>
      <c r="B13" s="5">
        <v>43938</v>
      </c>
      <c r="C13" s="3">
        <v>10</v>
      </c>
      <c r="D13" s="3">
        <v>32000</v>
      </c>
      <c r="E13" s="10">
        <f t="shared" si="0"/>
        <v>320000</v>
      </c>
      <c r="F13" s="3" t="s">
        <v>68</v>
      </c>
      <c r="H13" s="16">
        <f>+H11-H12</f>
        <v>323000</v>
      </c>
    </row>
    <row r="14" spans="1:11" x14ac:dyDescent="0.3">
      <c r="A14" s="3" t="s">
        <v>69</v>
      </c>
      <c r="B14" s="5">
        <v>43944</v>
      </c>
      <c r="C14" s="3">
        <v>1</v>
      </c>
      <c r="D14" s="3">
        <v>200000</v>
      </c>
      <c r="E14" s="15">
        <f t="shared" si="0"/>
        <v>200000</v>
      </c>
      <c r="F14" s="3" t="s">
        <v>70</v>
      </c>
      <c r="G14" t="s">
        <v>74</v>
      </c>
    </row>
    <row r="15" spans="1:11" x14ac:dyDescent="0.3">
      <c r="A15" s="3"/>
      <c r="B15" s="3"/>
      <c r="C15" s="3"/>
      <c r="D15" s="3"/>
      <c r="E15" s="10">
        <f t="shared" si="0"/>
        <v>0</v>
      </c>
      <c r="F15" s="39" t="s">
        <v>71</v>
      </c>
    </row>
    <row r="16" spans="1:11" x14ac:dyDescent="0.3">
      <c r="A16" s="3"/>
      <c r="B16" s="3"/>
      <c r="C16" s="3"/>
      <c r="D16" s="3"/>
      <c r="E16" s="10"/>
      <c r="F16" s="39" t="s">
        <v>72</v>
      </c>
    </row>
    <row r="17" spans="1:11" x14ac:dyDescent="0.3">
      <c r="A17" s="3" t="s">
        <v>65</v>
      </c>
      <c r="B17" s="5">
        <v>43962</v>
      </c>
      <c r="C17" s="3">
        <v>8</v>
      </c>
      <c r="D17" s="3">
        <v>41000</v>
      </c>
      <c r="E17" s="15">
        <f t="shared" si="0"/>
        <v>328000</v>
      </c>
      <c r="F17" s="3"/>
      <c r="G17" t="s">
        <v>74</v>
      </c>
    </row>
    <row r="18" spans="1:11" ht="15" thickBot="1" x14ac:dyDescent="0.35">
      <c r="A18" s="3" t="s">
        <v>50</v>
      </c>
      <c r="B18" s="5">
        <v>43962</v>
      </c>
      <c r="C18" s="3">
        <v>10</v>
      </c>
      <c r="D18" s="3">
        <v>32000</v>
      </c>
      <c r="E18" s="10">
        <f t="shared" si="0"/>
        <v>320000</v>
      </c>
      <c r="F18" s="3"/>
    </row>
    <row r="19" spans="1:11" x14ac:dyDescent="0.3">
      <c r="A19" s="3"/>
      <c r="B19" s="43" t="s">
        <v>79</v>
      </c>
      <c r="C19" s="3">
        <v>5</v>
      </c>
      <c r="D19" s="3">
        <v>41000</v>
      </c>
      <c r="E19" s="15">
        <f t="shared" si="0"/>
        <v>205000</v>
      </c>
      <c r="F19" s="113" t="s">
        <v>74</v>
      </c>
      <c r="G19" s="110" t="s">
        <v>102</v>
      </c>
    </row>
    <row r="20" spans="1:11" x14ac:dyDescent="0.3">
      <c r="A20" s="3" t="s">
        <v>78</v>
      </c>
      <c r="B20" s="5">
        <v>43997</v>
      </c>
      <c r="C20" s="3">
        <v>5</v>
      </c>
      <c r="D20" s="3">
        <v>41000</v>
      </c>
      <c r="E20" s="15">
        <f t="shared" si="0"/>
        <v>205000</v>
      </c>
      <c r="F20" s="114"/>
      <c r="G20" s="111"/>
    </row>
    <row r="21" spans="1:11" ht="15" thickBot="1" x14ac:dyDescent="0.35">
      <c r="A21" s="3" t="s">
        <v>46</v>
      </c>
      <c r="B21" s="5">
        <v>43997</v>
      </c>
      <c r="C21" s="3">
        <v>1</v>
      </c>
      <c r="D21" s="3">
        <v>85000</v>
      </c>
      <c r="E21" s="15">
        <f t="shared" si="0"/>
        <v>85000</v>
      </c>
      <c r="F21" s="115"/>
      <c r="G21" s="112"/>
    </row>
    <row r="22" spans="1:11" x14ac:dyDescent="0.3">
      <c r="A22" s="3" t="s">
        <v>101</v>
      </c>
      <c r="B22" s="5">
        <v>43998</v>
      </c>
      <c r="C22" s="3">
        <v>1</v>
      </c>
      <c r="D22" s="3"/>
      <c r="E22" s="10">
        <f t="shared" si="0"/>
        <v>0</v>
      </c>
      <c r="F22" s="3"/>
    </row>
    <row r="23" spans="1:11" x14ac:dyDescent="0.3">
      <c r="A23" s="3" t="s">
        <v>61</v>
      </c>
      <c r="B23" s="5">
        <v>43999</v>
      </c>
      <c r="C23" s="3">
        <v>1</v>
      </c>
      <c r="D23" s="3"/>
      <c r="E23" s="10">
        <f t="shared" si="0"/>
        <v>0</v>
      </c>
      <c r="F23" s="3"/>
    </row>
    <row r="24" spans="1:11" x14ac:dyDescent="0.3">
      <c r="A24" s="3" t="s">
        <v>103</v>
      </c>
      <c r="B24" s="5">
        <v>43985</v>
      </c>
      <c r="C24" s="3">
        <v>15</v>
      </c>
      <c r="D24" s="3">
        <v>32000</v>
      </c>
      <c r="E24" s="10">
        <f t="shared" si="0"/>
        <v>480000</v>
      </c>
      <c r="F24" s="3"/>
    </row>
    <row r="25" spans="1:11" x14ac:dyDescent="0.3">
      <c r="A25" s="3" t="s">
        <v>50</v>
      </c>
      <c r="B25" s="5">
        <v>44011</v>
      </c>
      <c r="C25" s="3">
        <v>10</v>
      </c>
      <c r="D25" s="3">
        <v>41000</v>
      </c>
      <c r="E25" s="10">
        <f t="shared" si="0"/>
        <v>410000</v>
      </c>
      <c r="F25" s="11"/>
      <c r="G25" t="s">
        <v>115</v>
      </c>
    </row>
    <row r="26" spans="1:11" x14ac:dyDescent="0.3">
      <c r="A26" s="3" t="s">
        <v>46</v>
      </c>
      <c r="B26" s="5">
        <v>44029</v>
      </c>
      <c r="C26" s="3">
        <v>9</v>
      </c>
      <c r="D26" s="3">
        <v>41000</v>
      </c>
      <c r="E26" s="10">
        <f t="shared" si="0"/>
        <v>369000</v>
      </c>
      <c r="F26" s="49">
        <f>+E26+E27+E28+10000</f>
        <v>444000</v>
      </c>
      <c r="G26" s="116"/>
    </row>
    <row r="27" spans="1:11" x14ac:dyDescent="0.3">
      <c r="A27" s="3" t="s">
        <v>46</v>
      </c>
      <c r="B27" s="5">
        <v>44029</v>
      </c>
      <c r="C27" s="3">
        <v>1</v>
      </c>
      <c r="D27" s="3"/>
      <c r="E27" s="10">
        <v>65000</v>
      </c>
      <c r="F27" s="50"/>
      <c r="G27" s="116"/>
    </row>
    <row r="28" spans="1:11" x14ac:dyDescent="0.3">
      <c r="A28" s="3" t="s">
        <v>118</v>
      </c>
      <c r="B28" s="5">
        <v>44043</v>
      </c>
      <c r="C28" s="3">
        <v>1</v>
      </c>
      <c r="D28" s="3">
        <v>70000</v>
      </c>
      <c r="E28" s="10"/>
      <c r="F28" s="51" t="s">
        <v>121</v>
      </c>
      <c r="G28" s="116"/>
      <c r="H28" s="52">
        <f>444000-125000</f>
        <v>319000</v>
      </c>
      <c r="I28" s="52" t="s">
        <v>120</v>
      </c>
      <c r="J28" s="52"/>
      <c r="K28" s="52"/>
    </row>
    <row r="29" spans="1:11" x14ac:dyDescent="0.3">
      <c r="A29" s="3" t="s">
        <v>119</v>
      </c>
      <c r="B29" s="53"/>
      <c r="C29" s="3"/>
      <c r="D29" s="3"/>
      <c r="E29" s="10"/>
      <c r="F29" s="51"/>
      <c r="G29" s="54"/>
      <c r="H29" s="52"/>
      <c r="I29" s="52"/>
      <c r="J29" s="52"/>
      <c r="K29" s="52"/>
    </row>
    <row r="30" spans="1:11" s="30" customFormat="1" x14ac:dyDescent="0.3">
      <c r="A30" s="104"/>
      <c r="B30" s="105"/>
      <c r="C30" s="105"/>
      <c r="D30" s="105"/>
      <c r="E30" s="105"/>
      <c r="F30" s="106"/>
      <c r="G30" s="55"/>
      <c r="H30" s="56"/>
      <c r="I30" s="56"/>
      <c r="J30" s="56"/>
      <c r="K30" s="56"/>
    </row>
    <row r="31" spans="1:11" x14ac:dyDescent="0.3">
      <c r="A31" s="3" t="s">
        <v>46</v>
      </c>
      <c r="B31" s="5">
        <v>44057</v>
      </c>
      <c r="C31" s="3">
        <v>5</v>
      </c>
      <c r="D31" s="3">
        <v>41000</v>
      </c>
      <c r="E31" s="10">
        <f t="shared" ref="E31:E36" si="1">+C31*D31</f>
        <v>205000</v>
      </c>
      <c r="F31" s="107" t="s">
        <v>129</v>
      </c>
      <c r="G31" s="54"/>
      <c r="H31" s="52"/>
      <c r="I31" s="52"/>
      <c r="J31" s="52"/>
      <c r="K31" s="52"/>
    </row>
    <row r="32" spans="1:11" x14ac:dyDescent="0.3">
      <c r="A32" s="3" t="s">
        <v>46</v>
      </c>
      <c r="B32" s="5">
        <v>44068</v>
      </c>
      <c r="C32" s="3">
        <v>5</v>
      </c>
      <c r="D32" s="3">
        <v>41000</v>
      </c>
      <c r="E32" s="10">
        <f t="shared" si="1"/>
        <v>205000</v>
      </c>
      <c r="F32" s="108"/>
      <c r="G32" s="54"/>
      <c r="H32" s="52"/>
      <c r="I32" s="52"/>
      <c r="J32" s="52"/>
      <c r="K32" s="52"/>
    </row>
    <row r="33" spans="1:11" x14ac:dyDescent="0.3">
      <c r="A33" s="3" t="s">
        <v>126</v>
      </c>
      <c r="B33" s="5"/>
      <c r="C33" s="3">
        <v>1</v>
      </c>
      <c r="D33" s="10">
        <v>60000</v>
      </c>
      <c r="E33" s="10">
        <f t="shared" si="1"/>
        <v>60000</v>
      </c>
      <c r="F33" s="108"/>
      <c r="G33" s="54"/>
      <c r="H33" s="52"/>
      <c r="I33" s="52"/>
      <c r="J33" s="52"/>
      <c r="K33" s="52"/>
    </row>
    <row r="34" spans="1:11" x14ac:dyDescent="0.3">
      <c r="A34" s="3" t="s">
        <v>46</v>
      </c>
      <c r="B34" s="5">
        <v>44072</v>
      </c>
      <c r="C34" s="3">
        <v>5</v>
      </c>
      <c r="D34" s="3">
        <v>41000</v>
      </c>
      <c r="E34" s="10">
        <f t="shared" si="1"/>
        <v>205000</v>
      </c>
      <c r="F34" s="108"/>
      <c r="G34" s="54"/>
      <c r="H34" s="52"/>
      <c r="I34" s="52"/>
      <c r="J34" s="52"/>
      <c r="K34" s="52"/>
    </row>
    <row r="35" spans="1:11" x14ac:dyDescent="0.3">
      <c r="A35" s="3" t="s">
        <v>46</v>
      </c>
      <c r="B35" s="5">
        <v>44083</v>
      </c>
      <c r="C35" s="3">
        <v>5</v>
      </c>
      <c r="D35" s="3">
        <v>41000</v>
      </c>
      <c r="E35" s="10">
        <f t="shared" si="1"/>
        <v>205000</v>
      </c>
      <c r="F35" s="108"/>
      <c r="G35" s="54"/>
      <c r="H35" s="52"/>
      <c r="I35" s="52"/>
      <c r="J35" s="52"/>
      <c r="K35" s="52"/>
    </row>
    <row r="36" spans="1:11" x14ac:dyDescent="0.3">
      <c r="A36" s="3" t="s">
        <v>127</v>
      </c>
      <c r="B36" s="5"/>
      <c r="C36" s="3">
        <v>1</v>
      </c>
      <c r="D36" s="3">
        <v>40000</v>
      </c>
      <c r="E36" s="10">
        <f t="shared" si="1"/>
        <v>40000</v>
      </c>
      <c r="F36" s="109"/>
      <c r="G36" s="54"/>
      <c r="H36" s="52"/>
      <c r="I36" s="52"/>
      <c r="J36" s="52"/>
      <c r="K36" s="52"/>
    </row>
    <row r="37" spans="1:11" s="30" customFormat="1" x14ac:dyDescent="0.3">
      <c r="A37" s="9"/>
      <c r="B37" s="8"/>
      <c r="C37" s="9"/>
      <c r="D37" s="9"/>
      <c r="E37" s="15"/>
      <c r="F37" s="60"/>
      <c r="G37" s="55"/>
      <c r="H37" s="56"/>
      <c r="I37" s="56"/>
      <c r="J37" s="56"/>
      <c r="K37" s="56"/>
    </row>
    <row r="38" spans="1:11" s="63" customFormat="1" x14ac:dyDescent="0.3">
      <c r="A38" s="3" t="s">
        <v>127</v>
      </c>
      <c r="B38" s="5">
        <v>44085</v>
      </c>
      <c r="C38" s="3">
        <v>1</v>
      </c>
      <c r="D38" s="10">
        <v>15000</v>
      </c>
      <c r="E38" s="10">
        <f t="shared" ref="E38:E51" si="2">+C38*D38</f>
        <v>15000</v>
      </c>
      <c r="F38" s="59"/>
      <c r="G38" s="71"/>
      <c r="H38" s="72"/>
      <c r="I38" s="72"/>
      <c r="J38" s="72"/>
      <c r="K38" s="72"/>
    </row>
    <row r="39" spans="1:11" s="63" customFormat="1" x14ac:dyDescent="0.3">
      <c r="A39" s="3" t="s">
        <v>138</v>
      </c>
      <c r="B39" s="5"/>
      <c r="C39" s="3">
        <v>1</v>
      </c>
      <c r="D39" s="10">
        <v>-630000</v>
      </c>
      <c r="E39" s="10">
        <f t="shared" si="2"/>
        <v>-630000</v>
      </c>
      <c r="F39" s="59"/>
      <c r="G39" s="71"/>
      <c r="H39" s="72"/>
      <c r="I39" s="72"/>
      <c r="J39" s="72"/>
      <c r="K39" s="72"/>
    </row>
    <row r="40" spans="1:11" s="63" customFormat="1" x14ac:dyDescent="0.3">
      <c r="A40" s="3" t="s">
        <v>139</v>
      </c>
      <c r="B40" s="5"/>
      <c r="C40" s="3">
        <v>1</v>
      </c>
      <c r="D40" s="10">
        <v>620000</v>
      </c>
      <c r="E40" s="10">
        <f t="shared" si="2"/>
        <v>620000</v>
      </c>
      <c r="F40" s="59"/>
      <c r="G40" s="71"/>
      <c r="H40" s="72"/>
      <c r="I40" s="72"/>
      <c r="J40" s="72"/>
      <c r="K40" s="72"/>
    </row>
    <row r="41" spans="1:11" s="63" customFormat="1" x14ac:dyDescent="0.3">
      <c r="A41" s="3" t="s">
        <v>140</v>
      </c>
      <c r="B41" s="2"/>
      <c r="C41" s="3">
        <v>1</v>
      </c>
      <c r="D41" s="10">
        <v>-700000</v>
      </c>
      <c r="E41" s="10">
        <f t="shared" si="2"/>
        <v>-700000</v>
      </c>
      <c r="F41" s="3"/>
      <c r="G41" s="71"/>
      <c r="H41" s="72"/>
      <c r="I41" s="72"/>
      <c r="J41" s="72"/>
      <c r="K41" s="72"/>
    </row>
    <row r="42" spans="1:11" x14ac:dyDescent="0.3">
      <c r="A42" s="3" t="s">
        <v>46</v>
      </c>
      <c r="B42" s="5"/>
      <c r="C42" s="3">
        <v>10</v>
      </c>
      <c r="D42" s="10">
        <v>41000</v>
      </c>
      <c r="E42" s="10">
        <f t="shared" si="2"/>
        <v>410000</v>
      </c>
      <c r="F42" s="59"/>
      <c r="G42" s="54"/>
      <c r="H42" s="52"/>
      <c r="I42" s="52"/>
      <c r="J42" s="52"/>
      <c r="K42" s="52"/>
    </row>
    <row r="43" spans="1:11" x14ac:dyDescent="0.3">
      <c r="A43" s="3" t="s">
        <v>141</v>
      </c>
      <c r="B43" s="5"/>
      <c r="C43" s="3">
        <v>1</v>
      </c>
      <c r="D43" s="10">
        <v>16000</v>
      </c>
      <c r="E43" s="10">
        <f t="shared" si="2"/>
        <v>16000</v>
      </c>
      <c r="F43" s="59"/>
      <c r="G43" s="54"/>
      <c r="H43" s="52">
        <f>2800000+2500000</f>
        <v>5300000</v>
      </c>
      <c r="I43" s="52"/>
      <c r="J43" s="52"/>
      <c r="K43" s="52"/>
    </row>
    <row r="44" spans="1:11" x14ac:dyDescent="0.3">
      <c r="A44" s="3" t="s">
        <v>148</v>
      </c>
      <c r="B44" s="5"/>
      <c r="C44" s="3">
        <v>4.5</v>
      </c>
      <c r="D44" s="10">
        <v>33000</v>
      </c>
      <c r="E44" s="10">
        <f t="shared" si="2"/>
        <v>148500</v>
      </c>
      <c r="F44" s="59"/>
      <c r="G44" s="54"/>
      <c r="H44" s="52">
        <f>+H43-3000000-1350000</f>
        <v>950000</v>
      </c>
      <c r="I44" s="52"/>
      <c r="J44" s="52"/>
      <c r="K44" s="52"/>
    </row>
    <row r="45" spans="1:11" x14ac:dyDescent="0.3">
      <c r="A45" s="3" t="s">
        <v>147</v>
      </c>
      <c r="B45" s="2"/>
      <c r="C45" s="3">
        <v>1</v>
      </c>
      <c r="D45" s="10">
        <v>40000</v>
      </c>
      <c r="E45" s="10">
        <f t="shared" si="2"/>
        <v>40000</v>
      </c>
      <c r="F45" s="3"/>
    </row>
    <row r="46" spans="1:11" x14ac:dyDescent="0.3">
      <c r="A46" s="2" t="s">
        <v>46</v>
      </c>
      <c r="B46" s="3"/>
      <c r="C46" s="3">
        <v>10</v>
      </c>
      <c r="D46" s="3">
        <v>41000</v>
      </c>
      <c r="E46" s="10">
        <f t="shared" si="2"/>
        <v>410000</v>
      </c>
      <c r="F46" s="3"/>
    </row>
    <row r="47" spans="1:11" x14ac:dyDescent="0.3">
      <c r="A47" s="3" t="s">
        <v>152</v>
      </c>
      <c r="B47" s="3"/>
      <c r="C47" s="3">
        <v>1</v>
      </c>
      <c r="D47" s="3">
        <v>-90000</v>
      </c>
      <c r="E47" s="3">
        <f t="shared" si="2"/>
        <v>-90000</v>
      </c>
      <c r="F47" s="3"/>
    </row>
    <row r="48" spans="1:11" x14ac:dyDescent="0.3">
      <c r="A48" s="3" t="s">
        <v>65</v>
      </c>
      <c r="B48" s="3"/>
      <c r="C48" s="3">
        <v>9</v>
      </c>
      <c r="D48" s="3">
        <v>43000</v>
      </c>
      <c r="E48" s="3">
        <f t="shared" si="2"/>
        <v>387000</v>
      </c>
      <c r="F48" s="3"/>
    </row>
    <row r="49" spans="1:6" x14ac:dyDescent="0.3">
      <c r="A49" s="3" t="s">
        <v>154</v>
      </c>
      <c r="B49" s="5">
        <v>44149</v>
      </c>
      <c r="C49" s="43">
        <v>1</v>
      </c>
      <c r="D49" s="3">
        <v>-30000</v>
      </c>
      <c r="E49" s="3">
        <f t="shared" si="2"/>
        <v>-30000</v>
      </c>
      <c r="F49" s="3"/>
    </row>
    <row r="50" spans="1:6" x14ac:dyDescent="0.3">
      <c r="A50" s="3" t="s">
        <v>147</v>
      </c>
      <c r="B50" s="5">
        <v>44150</v>
      </c>
      <c r="C50" s="43">
        <v>1</v>
      </c>
      <c r="D50" s="3">
        <v>40000</v>
      </c>
      <c r="E50" s="3">
        <f t="shared" si="2"/>
        <v>40000</v>
      </c>
      <c r="F50" s="3"/>
    </row>
    <row r="51" spans="1:6" x14ac:dyDescent="0.3">
      <c r="A51" s="3" t="s">
        <v>155</v>
      </c>
      <c r="B51" s="5">
        <v>44152</v>
      </c>
      <c r="C51" s="43">
        <v>1</v>
      </c>
      <c r="D51" s="3">
        <v>-600000</v>
      </c>
      <c r="E51" s="3">
        <f t="shared" si="2"/>
        <v>-600000</v>
      </c>
      <c r="F51" s="3"/>
    </row>
    <row r="52" spans="1:6" x14ac:dyDescent="0.3">
      <c r="A52" s="3"/>
      <c r="B52" s="3"/>
      <c r="C52" s="3"/>
      <c r="D52" s="3"/>
      <c r="E52" s="19"/>
      <c r="F52" s="20">
        <f>+E54+950000</f>
        <v>986500</v>
      </c>
    </row>
    <row r="53" spans="1:6" x14ac:dyDescent="0.3">
      <c r="A53" s="3"/>
      <c r="B53" s="3"/>
      <c r="C53" s="3"/>
      <c r="D53" s="3"/>
      <c r="E53" s="3"/>
      <c r="F53" s="3"/>
    </row>
    <row r="54" spans="1:6" x14ac:dyDescent="0.3">
      <c r="A54" s="3"/>
      <c r="B54" s="3"/>
      <c r="C54" s="3"/>
      <c r="D54" s="3"/>
      <c r="E54" s="19">
        <f>SUM(E38:E53)</f>
        <v>36500</v>
      </c>
      <c r="F54" s="3"/>
    </row>
  </sheetData>
  <mergeCells count="7">
    <mergeCell ref="F31:F36"/>
    <mergeCell ref="A30:F30"/>
    <mergeCell ref="A1:F2"/>
    <mergeCell ref="I5:J5"/>
    <mergeCell ref="G19:G21"/>
    <mergeCell ref="F19:F21"/>
    <mergeCell ref="G26:G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8494-37ED-49FF-8524-872E8615A000}">
  <sheetPr>
    <tabColor rgb="FFFFFF00"/>
  </sheetPr>
  <dimension ref="A1:L60"/>
  <sheetViews>
    <sheetView tabSelected="1" zoomScale="85" zoomScaleNormal="85" workbookViewId="0">
      <pane ySplit="3" topLeftCell="A10" activePane="bottomLeft" state="frozen"/>
      <selection pane="bottomLeft" activeCell="D17" sqref="D17"/>
    </sheetView>
  </sheetViews>
  <sheetFormatPr baseColWidth="10" defaultRowHeight="14.4" x14ac:dyDescent="0.3"/>
  <cols>
    <col min="1" max="1" width="9.44140625" customWidth="1"/>
    <col min="2" max="2" width="12.5546875" customWidth="1"/>
    <col min="3" max="3" width="12.109375" customWidth="1"/>
    <col min="4" max="4" width="11.44140625" style="36"/>
    <col min="7" max="8" width="14.33203125" customWidth="1"/>
    <col min="9" max="9" width="14.33203125" style="30" customWidth="1"/>
    <col min="10" max="10" width="25.6640625" customWidth="1"/>
    <col min="11" max="11" width="16.88671875" customWidth="1"/>
  </cols>
  <sheetData>
    <row r="1" spans="1:12" ht="33.6" x14ac:dyDescent="0.3">
      <c r="A1" s="117" t="s">
        <v>39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2" ht="43.2" x14ac:dyDescent="0.3">
      <c r="A2" s="37" t="s">
        <v>2</v>
      </c>
      <c r="B2" s="37" t="s">
        <v>3</v>
      </c>
      <c r="C2" s="38" t="s">
        <v>4</v>
      </c>
      <c r="D2" s="44" t="s">
        <v>5</v>
      </c>
      <c r="E2" s="38" t="s">
        <v>6</v>
      </c>
      <c r="F2" s="38" t="s">
        <v>7</v>
      </c>
      <c r="G2" s="38" t="s">
        <v>105</v>
      </c>
      <c r="H2" s="40" t="s">
        <v>83</v>
      </c>
      <c r="I2" s="38" t="s">
        <v>177</v>
      </c>
      <c r="J2" s="38" t="s">
        <v>8</v>
      </c>
    </row>
    <row r="3" spans="1:12" ht="43.2" x14ac:dyDescent="0.3">
      <c r="A3" s="3"/>
      <c r="B3" s="2"/>
      <c r="C3" s="3"/>
      <c r="D3" s="34"/>
      <c r="E3" s="3"/>
      <c r="F3" s="2"/>
      <c r="G3" s="2"/>
      <c r="H3" s="2"/>
      <c r="I3" s="7"/>
      <c r="J3" s="26" t="s">
        <v>142</v>
      </c>
      <c r="K3" s="41">
        <v>44278</v>
      </c>
      <c r="L3" s="25">
        <v>43963</v>
      </c>
    </row>
    <row r="4" spans="1:12" x14ac:dyDescent="0.3">
      <c r="A4" s="2">
        <v>1</v>
      </c>
      <c r="B4" s="2" t="s">
        <v>116</v>
      </c>
      <c r="C4" s="4"/>
      <c r="D4" s="45" t="s">
        <v>161</v>
      </c>
      <c r="E4" s="5">
        <v>43586</v>
      </c>
      <c r="F4" s="2">
        <v>2</v>
      </c>
      <c r="G4" s="23" t="e">
        <f>+L3-D4</f>
        <v>#VALUE!</v>
      </c>
      <c r="H4" s="23">
        <v>6</v>
      </c>
      <c r="I4" s="42">
        <f>+K3-K4</f>
        <v>76</v>
      </c>
      <c r="J4" s="3"/>
      <c r="K4" s="1">
        <v>44202</v>
      </c>
    </row>
    <row r="5" spans="1:12" x14ac:dyDescent="0.3">
      <c r="A5" s="2">
        <v>2</v>
      </c>
      <c r="B5" s="2" t="s">
        <v>9</v>
      </c>
      <c r="C5" s="4"/>
      <c r="D5" s="46" t="s">
        <v>200</v>
      </c>
      <c r="E5" s="5" t="s">
        <v>162</v>
      </c>
      <c r="F5" s="2">
        <v>6</v>
      </c>
      <c r="G5" s="23" t="e">
        <f>+(+L3-D5)</f>
        <v>#VALUE!</v>
      </c>
      <c r="H5" s="23">
        <v>2</v>
      </c>
      <c r="I5" s="22">
        <f>+K3-K5</f>
        <v>26</v>
      </c>
      <c r="J5" s="3" t="s">
        <v>10</v>
      </c>
      <c r="K5" s="1">
        <v>44252</v>
      </c>
    </row>
    <row r="6" spans="1:12" x14ac:dyDescent="0.3">
      <c r="A6" s="2">
        <v>3</v>
      </c>
      <c r="B6" s="2" t="s">
        <v>80</v>
      </c>
      <c r="C6" s="4"/>
      <c r="D6" s="46">
        <v>44122</v>
      </c>
      <c r="E6" s="5" t="s">
        <v>153</v>
      </c>
      <c r="F6" s="2">
        <v>1</v>
      </c>
      <c r="G6" s="23">
        <f>+(+L4-D6)/30</f>
        <v>-1470.7333333333333</v>
      </c>
      <c r="H6" s="23" t="s">
        <v>84</v>
      </c>
      <c r="I6" s="22">
        <f>+K3-D6</f>
        <v>156</v>
      </c>
      <c r="J6" s="3"/>
    </row>
    <row r="7" spans="1:12" x14ac:dyDescent="0.3">
      <c r="A7" s="2">
        <v>4</v>
      </c>
      <c r="B7" s="2" t="s">
        <v>11</v>
      </c>
      <c r="C7" s="4"/>
      <c r="D7" s="46">
        <v>44397</v>
      </c>
      <c r="E7" s="6" t="s">
        <v>163</v>
      </c>
      <c r="F7" s="2">
        <v>5</v>
      </c>
      <c r="G7" s="23">
        <f>+L3-D7</f>
        <v>-434</v>
      </c>
      <c r="H7" s="23" t="s">
        <v>81</v>
      </c>
      <c r="I7" s="22"/>
      <c r="J7" s="3"/>
      <c r="L7" s="1">
        <v>43938</v>
      </c>
    </row>
    <row r="8" spans="1:12" x14ac:dyDescent="0.3">
      <c r="A8" s="2">
        <v>5</v>
      </c>
      <c r="B8" s="2" t="s">
        <v>12</v>
      </c>
      <c r="C8" s="4"/>
      <c r="D8" s="46">
        <v>43860</v>
      </c>
      <c r="E8" s="5" t="s">
        <v>151</v>
      </c>
      <c r="F8" s="2">
        <v>4</v>
      </c>
      <c r="G8" s="23">
        <f>+L3-D8</f>
        <v>103</v>
      </c>
      <c r="H8" s="23">
        <v>3</v>
      </c>
      <c r="I8" s="22"/>
      <c r="J8" s="3"/>
      <c r="L8" s="1"/>
    </row>
    <row r="9" spans="1:12" x14ac:dyDescent="0.3">
      <c r="A9" s="2">
        <v>6</v>
      </c>
      <c r="B9" s="2" t="s">
        <v>13</v>
      </c>
      <c r="C9" s="4"/>
      <c r="D9" s="46" t="s">
        <v>156</v>
      </c>
      <c r="E9" s="5">
        <v>43841</v>
      </c>
      <c r="F9" s="2">
        <v>3</v>
      </c>
      <c r="G9" s="23" t="e">
        <f>+L3-D9</f>
        <v>#VALUE!</v>
      </c>
      <c r="H9" s="23">
        <v>3</v>
      </c>
      <c r="I9" s="22">
        <f>+K3-K9</f>
        <v>90</v>
      </c>
      <c r="J9" s="3"/>
      <c r="K9" s="1">
        <v>44188</v>
      </c>
    </row>
    <row r="10" spans="1:12" x14ac:dyDescent="0.3">
      <c r="A10" s="2">
        <v>7</v>
      </c>
      <c r="B10" s="2" t="s">
        <v>14</v>
      </c>
      <c r="C10" s="4"/>
      <c r="D10" s="46" t="s">
        <v>193</v>
      </c>
      <c r="E10" s="5" t="s">
        <v>169</v>
      </c>
      <c r="F10" s="2">
        <v>3</v>
      </c>
      <c r="G10" s="24">
        <f>+L3-K10</f>
        <v>15</v>
      </c>
      <c r="H10" s="24" t="s">
        <v>84</v>
      </c>
      <c r="I10" s="75"/>
      <c r="J10" s="3"/>
      <c r="K10" s="1">
        <v>43948</v>
      </c>
    </row>
    <row r="11" spans="1:12" x14ac:dyDescent="0.3">
      <c r="A11" s="2">
        <v>8</v>
      </c>
      <c r="B11" s="2" t="s">
        <v>15</v>
      </c>
      <c r="C11" s="4"/>
      <c r="D11" s="46">
        <v>43844</v>
      </c>
      <c r="E11" s="5" t="s">
        <v>149</v>
      </c>
      <c r="F11" s="2">
        <v>1</v>
      </c>
      <c r="G11" s="21">
        <f>+L3-D11</f>
        <v>119</v>
      </c>
      <c r="H11" s="21">
        <v>6</v>
      </c>
      <c r="I11" s="22"/>
      <c r="J11" s="3"/>
    </row>
    <row r="12" spans="1:12" s="63" customFormat="1" x14ac:dyDescent="0.3">
      <c r="A12" s="65">
        <v>9</v>
      </c>
      <c r="B12" s="65" t="s">
        <v>16</v>
      </c>
      <c r="C12" s="77"/>
      <c r="D12" s="46"/>
      <c r="E12" s="14"/>
      <c r="F12" s="65">
        <v>2</v>
      </c>
      <c r="G12" s="66"/>
      <c r="H12" s="66"/>
      <c r="I12" s="22"/>
      <c r="J12" s="61"/>
    </row>
    <row r="13" spans="1:12" x14ac:dyDescent="0.3">
      <c r="A13" s="2">
        <v>10</v>
      </c>
      <c r="B13" s="2" t="s">
        <v>17</v>
      </c>
      <c r="C13" s="4"/>
      <c r="D13" s="46" t="s">
        <v>201</v>
      </c>
      <c r="E13" s="5" t="s">
        <v>130</v>
      </c>
      <c r="F13" s="2">
        <v>2</v>
      </c>
      <c r="G13" s="21" t="e">
        <f>+L3-D13</f>
        <v>#VALUE!</v>
      </c>
      <c r="H13" s="21">
        <v>6</v>
      </c>
      <c r="I13" s="22">
        <f>+K3-K13</f>
        <v>111</v>
      </c>
      <c r="J13" s="57" t="s">
        <v>170</v>
      </c>
      <c r="K13" s="1">
        <v>44167</v>
      </c>
    </row>
    <row r="14" spans="1:12" x14ac:dyDescent="0.3">
      <c r="A14" s="2">
        <v>11</v>
      </c>
      <c r="B14" s="2" t="s">
        <v>18</v>
      </c>
      <c r="C14" s="4"/>
      <c r="D14" s="46" t="s">
        <v>150</v>
      </c>
      <c r="E14" s="5">
        <v>43788</v>
      </c>
      <c r="F14" s="2">
        <v>5</v>
      </c>
      <c r="G14" s="21" t="e">
        <f>+L3-D14</f>
        <v>#VALUE!</v>
      </c>
      <c r="H14" s="21">
        <v>5</v>
      </c>
      <c r="I14" s="22">
        <f>+K3-K14</f>
        <v>157</v>
      </c>
      <c r="J14" s="3"/>
      <c r="K14" s="1">
        <v>44121</v>
      </c>
    </row>
    <row r="15" spans="1:12" x14ac:dyDescent="0.3">
      <c r="A15" s="2">
        <v>12</v>
      </c>
      <c r="B15" s="2" t="s">
        <v>1</v>
      </c>
      <c r="C15" s="4"/>
      <c r="D15" s="46">
        <v>44006</v>
      </c>
      <c r="E15" s="5">
        <v>43527</v>
      </c>
      <c r="F15" s="2">
        <v>2</v>
      </c>
      <c r="G15" s="21">
        <f>+L3-D15</f>
        <v>-43</v>
      </c>
      <c r="H15" s="21"/>
      <c r="I15" s="22">
        <f>+K3-D15</f>
        <v>272</v>
      </c>
      <c r="J15" s="3" t="s">
        <v>85</v>
      </c>
    </row>
    <row r="16" spans="1:12" x14ac:dyDescent="0.3">
      <c r="A16" s="2">
        <v>13</v>
      </c>
      <c r="B16" s="2" t="s">
        <v>19</v>
      </c>
      <c r="C16" s="4"/>
      <c r="D16" s="46" t="s">
        <v>206</v>
      </c>
      <c r="E16" s="5" t="s">
        <v>171</v>
      </c>
      <c r="F16" s="2">
        <v>1</v>
      </c>
      <c r="G16" s="21" t="e">
        <f>+L3-D16</f>
        <v>#VALUE!</v>
      </c>
      <c r="H16" s="21" t="s">
        <v>86</v>
      </c>
      <c r="I16" s="22"/>
      <c r="J16" s="3"/>
    </row>
    <row r="17" spans="1:11" x14ac:dyDescent="0.3">
      <c r="A17" s="2">
        <v>14</v>
      </c>
      <c r="B17" s="2" t="s">
        <v>20</v>
      </c>
      <c r="C17" s="4"/>
      <c r="D17" s="46">
        <v>44304</v>
      </c>
      <c r="E17" s="5" t="s">
        <v>159</v>
      </c>
      <c r="F17" s="2">
        <v>2</v>
      </c>
      <c r="G17" s="21">
        <f>+L3-D17</f>
        <v>-341</v>
      </c>
      <c r="H17" s="21" t="s">
        <v>82</v>
      </c>
      <c r="I17" s="22"/>
      <c r="J17" s="3"/>
    </row>
    <row r="18" spans="1:11" x14ac:dyDescent="0.3">
      <c r="A18" s="2">
        <v>15</v>
      </c>
      <c r="B18" s="2" t="s">
        <v>21</v>
      </c>
      <c r="C18" s="4"/>
      <c r="D18" s="46">
        <v>373004</v>
      </c>
      <c r="E18" s="5" t="s">
        <v>158</v>
      </c>
      <c r="F18" s="2">
        <v>2</v>
      </c>
      <c r="G18" s="21">
        <f>+L3-D18</f>
        <v>-329041</v>
      </c>
      <c r="H18" s="21">
        <v>2</v>
      </c>
      <c r="I18" s="22"/>
      <c r="J18" s="3"/>
      <c r="K18" t="s">
        <v>178</v>
      </c>
    </row>
    <row r="19" spans="1:11" x14ac:dyDescent="0.3">
      <c r="A19" s="2">
        <v>16</v>
      </c>
      <c r="B19" s="2" t="s">
        <v>22</v>
      </c>
      <c r="C19" s="4"/>
      <c r="D19" s="46" t="s">
        <v>104</v>
      </c>
      <c r="E19" s="5" t="s">
        <v>196</v>
      </c>
      <c r="F19" s="2">
        <v>1</v>
      </c>
      <c r="G19" s="21">
        <f>+L3-K19</f>
        <v>-27</v>
      </c>
      <c r="H19" s="21" t="s">
        <v>87</v>
      </c>
      <c r="I19" s="22">
        <f>+K3-K19</f>
        <v>288</v>
      </c>
      <c r="J19" s="3"/>
      <c r="K19" s="1">
        <v>43990</v>
      </c>
    </row>
    <row r="20" spans="1:11" x14ac:dyDescent="0.3">
      <c r="A20" s="2">
        <v>18</v>
      </c>
      <c r="B20" s="2" t="s">
        <v>24</v>
      </c>
      <c r="C20" s="4"/>
      <c r="D20" s="46"/>
      <c r="E20" s="5">
        <v>43885</v>
      </c>
      <c r="F20" s="2">
        <v>1</v>
      </c>
      <c r="G20" s="21"/>
      <c r="H20" s="21" t="s">
        <v>87</v>
      </c>
      <c r="I20" s="22"/>
      <c r="J20" s="3"/>
    </row>
    <row r="21" spans="1:11" x14ac:dyDescent="0.3">
      <c r="A21" s="2">
        <v>19</v>
      </c>
      <c r="B21" s="2" t="s">
        <v>25</v>
      </c>
      <c r="C21" s="4"/>
      <c r="D21" s="46">
        <v>43928</v>
      </c>
      <c r="E21" s="5">
        <v>43880</v>
      </c>
      <c r="F21" s="2">
        <v>2</v>
      </c>
      <c r="G21" s="21">
        <f>+L3-D21</f>
        <v>35</v>
      </c>
      <c r="H21" s="21">
        <v>1</v>
      </c>
      <c r="I21" s="22">
        <f>+K3-D21</f>
        <v>350</v>
      </c>
      <c r="J21" s="3"/>
      <c r="K21" s="1"/>
    </row>
    <row r="22" spans="1:11" x14ac:dyDescent="0.3">
      <c r="A22" s="2">
        <v>20</v>
      </c>
      <c r="B22" s="2" t="s">
        <v>26</v>
      </c>
      <c r="C22" s="4"/>
      <c r="D22" s="46" t="s">
        <v>160</v>
      </c>
      <c r="E22" s="5" t="s">
        <v>157</v>
      </c>
      <c r="F22" s="2">
        <v>1</v>
      </c>
      <c r="G22" s="21" t="e">
        <f>+L3-D22</f>
        <v>#VALUE!</v>
      </c>
      <c r="H22" s="21">
        <v>3</v>
      </c>
      <c r="I22" s="22">
        <f>+K3-K22</f>
        <v>78</v>
      </c>
      <c r="J22" s="3"/>
      <c r="K22" s="1">
        <v>44200</v>
      </c>
    </row>
    <row r="23" spans="1:11" x14ac:dyDescent="0.3">
      <c r="A23" s="2">
        <v>21</v>
      </c>
      <c r="B23" s="2" t="s">
        <v>27</v>
      </c>
      <c r="C23" s="4"/>
      <c r="D23" s="46" t="s">
        <v>194</v>
      </c>
      <c r="E23" s="5" t="s">
        <v>172</v>
      </c>
      <c r="F23" s="2">
        <v>2</v>
      </c>
      <c r="G23" s="21" t="e">
        <f>+L3-D23</f>
        <v>#VALUE!</v>
      </c>
      <c r="H23" s="21"/>
      <c r="I23" s="22"/>
      <c r="J23" s="3"/>
    </row>
    <row r="24" spans="1:11" x14ac:dyDescent="0.3">
      <c r="A24" s="2">
        <v>23</v>
      </c>
      <c r="B24" s="2" t="s">
        <v>28</v>
      </c>
      <c r="C24" s="4"/>
      <c r="D24" s="46" t="s">
        <v>202</v>
      </c>
      <c r="E24" s="13" t="s">
        <v>164</v>
      </c>
      <c r="F24" s="2">
        <v>1</v>
      </c>
      <c r="G24" s="21">
        <f>+L3-K24</f>
        <v>-288</v>
      </c>
      <c r="H24" s="21">
        <v>1</v>
      </c>
      <c r="I24" s="22">
        <f>+K3-K24</f>
        <v>27</v>
      </c>
      <c r="J24" s="3"/>
      <c r="K24" s="1">
        <v>44251</v>
      </c>
    </row>
    <row r="25" spans="1:11" x14ac:dyDescent="0.3">
      <c r="A25" s="2">
        <v>24</v>
      </c>
      <c r="B25" s="2" t="s">
        <v>30</v>
      </c>
      <c r="C25" s="4"/>
      <c r="D25" s="46" t="s">
        <v>173</v>
      </c>
      <c r="E25" s="5" t="s">
        <v>145</v>
      </c>
      <c r="F25" s="2">
        <v>6</v>
      </c>
      <c r="G25" s="21" t="e">
        <f>+L3-D25</f>
        <v>#VALUE!</v>
      </c>
      <c r="H25" s="21">
        <v>6</v>
      </c>
      <c r="I25" s="22">
        <f>+K3-K25</f>
        <v>56</v>
      </c>
      <c r="J25" s="12"/>
      <c r="K25" s="1">
        <v>44222</v>
      </c>
    </row>
    <row r="26" spans="1:11" x14ac:dyDescent="0.3">
      <c r="A26" s="2">
        <v>25</v>
      </c>
      <c r="B26" s="2" t="s">
        <v>31</v>
      </c>
      <c r="C26" s="4"/>
      <c r="D26" s="46" t="s">
        <v>124</v>
      </c>
      <c r="E26" s="5">
        <v>43903</v>
      </c>
      <c r="F26" s="2">
        <v>5</v>
      </c>
      <c r="G26" s="21"/>
      <c r="H26" s="21"/>
      <c r="I26" s="22">
        <f>+K3-K26</f>
        <v>212</v>
      </c>
      <c r="J26" s="3"/>
      <c r="K26" s="1">
        <v>44066</v>
      </c>
    </row>
    <row r="27" spans="1:11" x14ac:dyDescent="0.3">
      <c r="A27" s="2">
        <v>26</v>
      </c>
      <c r="B27" s="2" t="s">
        <v>32</v>
      </c>
      <c r="C27" s="3"/>
      <c r="D27" s="47">
        <v>43974</v>
      </c>
      <c r="E27" s="5">
        <v>43886</v>
      </c>
      <c r="F27" s="2">
        <v>3</v>
      </c>
      <c r="G27" s="21">
        <f>+L3-D27</f>
        <v>-11</v>
      </c>
      <c r="H27" s="21"/>
      <c r="I27" s="22">
        <f>+K3-D27</f>
        <v>304</v>
      </c>
      <c r="J27" s="3" t="s">
        <v>33</v>
      </c>
    </row>
    <row r="28" spans="1:11" x14ac:dyDescent="0.3">
      <c r="A28" s="2">
        <v>28</v>
      </c>
      <c r="B28" s="2" t="s">
        <v>34</v>
      </c>
      <c r="C28" s="3"/>
      <c r="D28" s="34" t="s">
        <v>88</v>
      </c>
      <c r="E28" s="5" t="s">
        <v>195</v>
      </c>
      <c r="F28" s="2">
        <v>1</v>
      </c>
      <c r="G28" s="12">
        <f>+L3-K28</f>
        <v>-21</v>
      </c>
      <c r="H28" s="12" t="s">
        <v>87</v>
      </c>
      <c r="I28" s="22">
        <f>+K3-K28</f>
        <v>294</v>
      </c>
      <c r="J28" s="3"/>
      <c r="K28" s="1">
        <v>43984</v>
      </c>
    </row>
    <row r="29" spans="1:11" x14ac:dyDescent="0.3">
      <c r="A29" s="2">
        <v>29</v>
      </c>
      <c r="B29" s="2" t="s">
        <v>35</v>
      </c>
      <c r="C29" s="3"/>
      <c r="D29" s="47">
        <v>43926</v>
      </c>
      <c r="E29" s="5" t="s">
        <v>166</v>
      </c>
      <c r="F29" s="2">
        <v>4</v>
      </c>
      <c r="G29" s="12"/>
      <c r="H29" s="12">
        <v>1</v>
      </c>
      <c r="I29" s="22"/>
      <c r="J29" s="3"/>
    </row>
    <row r="30" spans="1:11" x14ac:dyDescent="0.3">
      <c r="A30" s="2">
        <v>30</v>
      </c>
      <c r="B30" s="2" t="s">
        <v>36</v>
      </c>
      <c r="C30" s="3"/>
      <c r="D30" s="47">
        <v>44068</v>
      </c>
      <c r="E30" s="5">
        <v>43917</v>
      </c>
      <c r="F30" s="2">
        <v>4</v>
      </c>
      <c r="G30" s="12"/>
      <c r="H30" s="12" t="s">
        <v>87</v>
      </c>
      <c r="I30" s="22">
        <f>+K3-D30</f>
        <v>210</v>
      </c>
      <c r="J30" s="3"/>
    </row>
    <row r="31" spans="1:11" x14ac:dyDescent="0.3">
      <c r="A31" s="2">
        <v>31</v>
      </c>
      <c r="B31" s="2" t="s">
        <v>37</v>
      </c>
      <c r="C31" s="3"/>
      <c r="D31" s="47">
        <v>43941</v>
      </c>
      <c r="E31" s="5" t="s">
        <v>176</v>
      </c>
      <c r="F31" s="2">
        <v>3</v>
      </c>
      <c r="G31" s="12">
        <f>+L3-D31</f>
        <v>22</v>
      </c>
      <c r="H31" s="12" t="s">
        <v>89</v>
      </c>
      <c r="I31" s="22"/>
      <c r="J31" s="3"/>
    </row>
    <row r="32" spans="1:11" x14ac:dyDescent="0.3">
      <c r="A32" s="2">
        <v>32</v>
      </c>
      <c r="B32" s="2" t="s">
        <v>38</v>
      </c>
      <c r="C32" s="3"/>
      <c r="D32" s="47" t="s">
        <v>203</v>
      </c>
      <c r="E32" s="5">
        <v>43935</v>
      </c>
      <c r="F32" s="2"/>
      <c r="G32" s="12" t="e">
        <f>+L3-D32</f>
        <v>#VALUE!</v>
      </c>
      <c r="H32" s="12" t="s">
        <v>87</v>
      </c>
      <c r="I32" s="22" t="e">
        <f>+K3-D32</f>
        <v>#VALUE!</v>
      </c>
      <c r="J32" s="3"/>
    </row>
    <row r="33" spans="1:11" x14ac:dyDescent="0.3">
      <c r="A33" s="2">
        <v>33</v>
      </c>
      <c r="B33" s="2" t="s">
        <v>131</v>
      </c>
      <c r="C33" s="3"/>
      <c r="D33" s="47">
        <v>44085</v>
      </c>
      <c r="E33" s="5">
        <v>44006</v>
      </c>
      <c r="F33" s="2">
        <v>2</v>
      </c>
      <c r="G33" s="12"/>
      <c r="H33" s="12"/>
      <c r="I33" s="22">
        <f>+K3-D33</f>
        <v>193</v>
      </c>
      <c r="J33" s="58" t="s">
        <v>128</v>
      </c>
    </row>
    <row r="34" spans="1:11" x14ac:dyDescent="0.3">
      <c r="A34" s="2">
        <v>34</v>
      </c>
      <c r="B34" s="2" t="s">
        <v>113</v>
      </c>
      <c r="C34" s="3"/>
      <c r="D34" s="47" t="s">
        <v>146</v>
      </c>
      <c r="E34" s="5">
        <v>44019</v>
      </c>
      <c r="F34" s="2">
        <v>1</v>
      </c>
      <c r="G34" s="3"/>
      <c r="H34" s="3"/>
      <c r="I34" s="22">
        <f>+K3-K34</f>
        <v>165</v>
      </c>
      <c r="J34" s="3"/>
      <c r="K34" s="1">
        <v>44113</v>
      </c>
    </row>
    <row r="35" spans="1:11" x14ac:dyDescent="0.3">
      <c r="A35" s="2">
        <v>35</v>
      </c>
      <c r="B35" s="2" t="s">
        <v>117</v>
      </c>
      <c r="C35" s="3"/>
      <c r="D35" s="47">
        <v>44123</v>
      </c>
      <c r="E35" s="5">
        <v>44039</v>
      </c>
      <c r="F35" s="2">
        <v>1</v>
      </c>
      <c r="G35" s="3"/>
      <c r="H35" s="3"/>
      <c r="I35" s="22">
        <f>+K3-D35</f>
        <v>155</v>
      </c>
      <c r="J35" s="3"/>
    </row>
    <row r="36" spans="1:11" x14ac:dyDescent="0.3">
      <c r="A36" s="2">
        <v>36</v>
      </c>
      <c r="B36" s="2" t="s">
        <v>122</v>
      </c>
      <c r="C36" s="3"/>
      <c r="D36" s="47">
        <v>44093</v>
      </c>
      <c r="E36" s="5">
        <v>44052</v>
      </c>
      <c r="F36" s="2">
        <v>1</v>
      </c>
      <c r="G36" s="3"/>
      <c r="H36" s="3"/>
      <c r="I36" s="22">
        <f>+K3-D36</f>
        <v>185</v>
      </c>
      <c r="J36" s="57" t="s">
        <v>125</v>
      </c>
    </row>
    <row r="37" spans="1:11" x14ac:dyDescent="0.3">
      <c r="A37" s="2">
        <v>37</v>
      </c>
      <c r="B37" s="2" t="s">
        <v>123</v>
      </c>
      <c r="C37" s="3"/>
      <c r="D37" s="47">
        <v>44076</v>
      </c>
      <c r="E37" s="5">
        <v>44053</v>
      </c>
      <c r="F37" s="2">
        <v>1</v>
      </c>
      <c r="G37" s="3"/>
      <c r="H37" s="3"/>
      <c r="I37" s="22">
        <f>+K3-D37</f>
        <v>202</v>
      </c>
      <c r="J37" s="57" t="s">
        <v>125</v>
      </c>
    </row>
    <row r="38" spans="1:11" x14ac:dyDescent="0.3">
      <c r="A38" s="2">
        <v>38</v>
      </c>
      <c r="B38" s="2" t="s">
        <v>116</v>
      </c>
      <c r="C38" s="3"/>
      <c r="D38" s="47">
        <v>44202</v>
      </c>
      <c r="E38" s="5" t="s">
        <v>174</v>
      </c>
      <c r="F38" s="2"/>
      <c r="G38" s="3"/>
      <c r="H38" s="3"/>
      <c r="I38" s="22">
        <f>+K3-D38</f>
        <v>76</v>
      </c>
      <c r="J38" s="3"/>
    </row>
    <row r="39" spans="1:11" x14ac:dyDescent="0.3">
      <c r="A39" s="2">
        <v>39</v>
      </c>
      <c r="B39" s="2" t="s">
        <v>16</v>
      </c>
      <c r="C39" s="3"/>
      <c r="D39" s="34"/>
      <c r="E39" s="5">
        <v>44057</v>
      </c>
      <c r="F39" s="2"/>
      <c r="G39" s="3"/>
      <c r="H39" s="3"/>
      <c r="I39" s="22"/>
      <c r="J39" s="3"/>
    </row>
    <row r="40" spans="1:11" x14ac:dyDescent="0.3">
      <c r="A40" s="2">
        <v>40</v>
      </c>
      <c r="B40" s="2">
        <v>13</v>
      </c>
      <c r="C40" s="3"/>
      <c r="D40" s="47" t="s">
        <v>175</v>
      </c>
      <c r="E40" s="5">
        <v>44070</v>
      </c>
      <c r="F40" s="2"/>
      <c r="G40" s="3"/>
      <c r="H40" s="3"/>
      <c r="I40" s="22">
        <f>+K3-K40</f>
        <v>38</v>
      </c>
      <c r="J40" s="3"/>
      <c r="K40" s="1">
        <v>44240</v>
      </c>
    </row>
    <row r="41" spans="1:11" x14ac:dyDescent="0.3">
      <c r="A41" s="2">
        <v>41</v>
      </c>
      <c r="B41" s="2" t="s">
        <v>165</v>
      </c>
      <c r="C41" s="3"/>
      <c r="D41" s="47"/>
      <c r="E41" s="5">
        <v>44206</v>
      </c>
      <c r="F41" s="2"/>
      <c r="G41" s="3"/>
      <c r="H41" s="3"/>
      <c r="I41" s="22"/>
      <c r="J41" s="3"/>
    </row>
    <row r="42" spans="1:11" x14ac:dyDescent="0.3">
      <c r="A42" s="101" t="s">
        <v>90</v>
      </c>
      <c r="B42" s="118"/>
      <c r="C42" s="118"/>
      <c r="D42" s="118"/>
      <c r="E42" s="118"/>
      <c r="F42" s="118"/>
      <c r="G42" s="118"/>
      <c r="H42" s="118"/>
      <c r="I42" s="118"/>
      <c r="J42" s="119"/>
    </row>
    <row r="43" spans="1:11" x14ac:dyDescent="0.3">
      <c r="A43" s="3"/>
      <c r="B43" s="3" t="s">
        <v>91</v>
      </c>
      <c r="C43" s="3"/>
      <c r="D43" s="34"/>
      <c r="E43" s="3"/>
      <c r="F43" s="2"/>
      <c r="G43" s="3"/>
      <c r="H43" s="2">
        <v>8</v>
      </c>
      <c r="I43" s="7"/>
      <c r="J43" s="3"/>
    </row>
    <row r="44" spans="1:11" x14ac:dyDescent="0.3">
      <c r="A44" s="3"/>
      <c r="B44" s="3" t="s">
        <v>92</v>
      </c>
      <c r="C44" s="3"/>
      <c r="D44" s="34"/>
      <c r="E44" s="3"/>
      <c r="F44" s="2"/>
      <c r="G44" s="3"/>
      <c r="H44" s="2" t="s">
        <v>93</v>
      </c>
      <c r="I44" s="7"/>
      <c r="J44" s="3"/>
    </row>
    <row r="45" spans="1:11" x14ac:dyDescent="0.3">
      <c r="A45" s="3"/>
      <c r="B45" s="2" t="s">
        <v>94</v>
      </c>
      <c r="C45" s="3"/>
      <c r="D45" s="47"/>
      <c r="E45" s="3"/>
      <c r="F45" s="2"/>
      <c r="G45" s="21"/>
      <c r="H45" s="21" t="s">
        <v>95</v>
      </c>
      <c r="I45" s="22"/>
      <c r="J45" s="3"/>
    </row>
    <row r="46" spans="1:11" x14ac:dyDescent="0.3">
      <c r="A46" s="3"/>
      <c r="B46" s="2">
        <v>13</v>
      </c>
      <c r="C46" s="3"/>
      <c r="D46" s="48"/>
      <c r="E46" s="3"/>
      <c r="F46" s="2"/>
      <c r="G46" s="21"/>
      <c r="H46" s="21">
        <v>6</v>
      </c>
      <c r="I46" s="22"/>
      <c r="J46" s="3"/>
    </row>
    <row r="47" spans="1:11" x14ac:dyDescent="0.3">
      <c r="A47" s="3"/>
      <c r="B47" s="2" t="s">
        <v>117</v>
      </c>
      <c r="C47" s="3"/>
      <c r="D47" s="47"/>
      <c r="E47" s="3"/>
      <c r="F47" s="2"/>
      <c r="G47" s="21"/>
      <c r="H47" s="21">
        <v>5</v>
      </c>
      <c r="I47" s="22"/>
      <c r="J47" s="3"/>
    </row>
    <row r="48" spans="1:11" x14ac:dyDescent="0.3">
      <c r="A48" s="3"/>
      <c r="B48" s="2" t="s">
        <v>96</v>
      </c>
      <c r="C48" s="5"/>
      <c r="D48" s="34"/>
      <c r="E48" s="3"/>
      <c r="F48" s="2"/>
      <c r="G48" s="21"/>
      <c r="H48" s="21">
        <v>6</v>
      </c>
      <c r="I48" s="22"/>
      <c r="J48" s="3"/>
    </row>
    <row r="49" spans="1:11" x14ac:dyDescent="0.3">
      <c r="A49" s="3"/>
      <c r="B49" s="2" t="s">
        <v>97</v>
      </c>
      <c r="C49" s="5"/>
      <c r="D49" s="34"/>
      <c r="E49" s="3"/>
      <c r="F49" s="2"/>
      <c r="G49" s="21"/>
      <c r="H49" s="21" t="s">
        <v>82</v>
      </c>
      <c r="I49" s="22"/>
      <c r="J49" s="3"/>
    </row>
    <row r="50" spans="1:11" x14ac:dyDescent="0.3">
      <c r="A50" s="3"/>
      <c r="B50" s="2" t="s">
        <v>16</v>
      </c>
      <c r="C50" s="5"/>
      <c r="D50" s="34"/>
      <c r="E50" s="3"/>
      <c r="F50" s="2"/>
      <c r="G50" s="21"/>
      <c r="H50" s="21">
        <v>4</v>
      </c>
      <c r="I50" s="22"/>
      <c r="J50" s="3"/>
    </row>
    <row r="51" spans="1:11" x14ac:dyDescent="0.3">
      <c r="A51" s="3"/>
      <c r="B51" s="2" t="s">
        <v>204</v>
      </c>
      <c r="C51" s="5"/>
      <c r="D51" s="47">
        <v>44295</v>
      </c>
      <c r="E51" s="3"/>
      <c r="F51" s="2"/>
      <c r="G51" s="21"/>
      <c r="H51" s="21"/>
      <c r="I51" s="22"/>
      <c r="J51" s="3"/>
    </row>
    <row r="52" spans="1:11" x14ac:dyDescent="0.3">
      <c r="A52" s="3"/>
      <c r="B52" s="2" t="s">
        <v>11</v>
      </c>
      <c r="C52" s="5"/>
      <c r="D52" s="34" t="s">
        <v>205</v>
      </c>
      <c r="E52" s="3"/>
      <c r="F52" s="2"/>
      <c r="G52" s="21"/>
      <c r="H52" s="21"/>
      <c r="I52" s="22"/>
      <c r="J52" s="3"/>
    </row>
    <row r="53" spans="1:11" x14ac:dyDescent="0.3">
      <c r="A53" s="3"/>
      <c r="B53" s="2"/>
      <c r="C53" s="5"/>
      <c r="D53" s="34"/>
      <c r="E53" s="3"/>
      <c r="F53" s="2"/>
      <c r="G53" s="21"/>
      <c r="H53" s="21"/>
      <c r="I53" s="22"/>
      <c r="J53" s="3"/>
    </row>
    <row r="54" spans="1:11" x14ac:dyDescent="0.3">
      <c r="A54" s="3"/>
      <c r="B54" s="2"/>
      <c r="C54" s="5"/>
      <c r="D54" s="34"/>
      <c r="E54" s="3"/>
      <c r="F54" s="2"/>
      <c r="G54" s="21"/>
      <c r="H54" s="21"/>
      <c r="I54" s="22"/>
      <c r="J54" s="3"/>
    </row>
    <row r="55" spans="1:11" x14ac:dyDescent="0.3">
      <c r="A55" s="3"/>
      <c r="B55" s="2"/>
      <c r="C55" s="3"/>
      <c r="D55" s="34"/>
      <c r="E55" s="3"/>
      <c r="F55" s="2"/>
      <c r="G55" s="21"/>
      <c r="H55" s="21"/>
      <c r="I55" s="22"/>
      <c r="J55" s="3"/>
    </row>
    <row r="56" spans="1:11" x14ac:dyDescent="0.3">
      <c r="A56" s="3"/>
      <c r="B56" s="2"/>
      <c r="C56" s="3"/>
      <c r="D56" s="34"/>
      <c r="E56" s="3"/>
      <c r="F56" s="2"/>
      <c r="G56" s="21"/>
      <c r="H56" s="21"/>
      <c r="I56" s="22"/>
      <c r="J56" s="3"/>
    </row>
    <row r="57" spans="1:11" x14ac:dyDescent="0.3">
      <c r="A57" s="3"/>
      <c r="B57" s="2"/>
      <c r="C57" s="3"/>
      <c r="D57" s="34"/>
      <c r="E57" s="3"/>
      <c r="F57" s="2"/>
      <c r="G57" s="2"/>
      <c r="H57" s="2" t="s">
        <v>112</v>
      </c>
      <c r="I57" s="7"/>
      <c r="J57" s="3"/>
    </row>
    <row r="58" spans="1:11" x14ac:dyDescent="0.3">
      <c r="A58" s="3"/>
      <c r="B58" s="2" t="s">
        <v>40</v>
      </c>
      <c r="C58" s="5">
        <v>43878</v>
      </c>
      <c r="D58" s="34"/>
      <c r="E58" s="3"/>
      <c r="F58" s="2"/>
      <c r="G58" s="21">
        <f>+L3-C58</f>
        <v>85</v>
      </c>
      <c r="H58" s="21">
        <f>+K58-C58</f>
        <v>137</v>
      </c>
      <c r="I58" s="22"/>
      <c r="J58" s="3" t="s">
        <v>41</v>
      </c>
      <c r="K58" s="1">
        <v>44015</v>
      </c>
    </row>
    <row r="59" spans="1:11" x14ac:dyDescent="0.3">
      <c r="A59" s="3"/>
      <c r="B59" s="2" t="s">
        <v>29</v>
      </c>
      <c r="C59" s="5">
        <v>43944</v>
      </c>
      <c r="D59" s="34"/>
      <c r="E59" s="3"/>
      <c r="F59" s="2"/>
      <c r="G59" s="21">
        <f>+L3-C59</f>
        <v>19</v>
      </c>
      <c r="H59" s="21">
        <f>+K58-C59</f>
        <v>71</v>
      </c>
      <c r="I59" s="22"/>
      <c r="J59" s="3" t="s">
        <v>76</v>
      </c>
    </row>
    <row r="60" spans="1:11" x14ac:dyDescent="0.3">
      <c r="A60" s="3"/>
      <c r="B60" s="3" t="s">
        <v>111</v>
      </c>
      <c r="C60" s="5">
        <v>44006</v>
      </c>
      <c r="D60" s="34"/>
      <c r="E60" s="3"/>
      <c r="F60" s="3"/>
      <c r="G60" s="3"/>
      <c r="H60" s="21">
        <f>+K58-C60</f>
        <v>9</v>
      </c>
      <c r="I60" s="22"/>
      <c r="J60" s="3"/>
    </row>
  </sheetData>
  <mergeCells count="2">
    <mergeCell ref="A1:J1"/>
    <mergeCell ref="A42:J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31B2-AB73-4D51-92EC-E4DF05BF7910}">
  <dimension ref="A1:K62"/>
  <sheetViews>
    <sheetView topLeftCell="A28" workbookViewId="0">
      <selection activeCell="E37" sqref="E37"/>
    </sheetView>
  </sheetViews>
  <sheetFormatPr baseColWidth="10" defaultRowHeight="14.4" x14ac:dyDescent="0.3"/>
  <cols>
    <col min="1" max="1" width="9.44140625" customWidth="1"/>
    <col min="2" max="2" width="12.5546875" customWidth="1"/>
    <col min="3" max="3" width="12.109375" customWidth="1"/>
    <col min="4" max="4" width="11.44140625" style="36"/>
    <col min="5" max="5" width="12.6640625" style="30" customWidth="1"/>
    <col min="8" max="8" width="14.33203125" style="30" customWidth="1"/>
    <col min="9" max="9" width="25.6640625" customWidth="1"/>
    <col min="10" max="10" width="16.88671875" customWidth="1"/>
  </cols>
  <sheetData>
    <row r="1" spans="1:11" ht="33.6" x14ac:dyDescent="0.3">
      <c r="A1" s="117" t="s">
        <v>197</v>
      </c>
      <c r="B1" s="117"/>
      <c r="C1" s="117"/>
      <c r="D1" s="117"/>
      <c r="E1" s="117"/>
      <c r="F1" s="117"/>
      <c r="G1" s="117"/>
      <c r="H1" s="117"/>
      <c r="I1" s="117"/>
    </row>
    <row r="2" spans="1:11" ht="43.2" x14ac:dyDescent="0.3">
      <c r="A2" s="37" t="s">
        <v>2</v>
      </c>
      <c r="B2" s="37" t="s">
        <v>3</v>
      </c>
      <c r="C2" s="38" t="s">
        <v>4</v>
      </c>
      <c r="D2" s="90" t="s">
        <v>5</v>
      </c>
      <c r="E2" s="90" t="s">
        <v>207</v>
      </c>
      <c r="F2" s="90" t="s">
        <v>6</v>
      </c>
      <c r="G2" s="90" t="s">
        <v>7</v>
      </c>
      <c r="H2" s="90" t="s">
        <v>208</v>
      </c>
      <c r="I2" s="90" t="s">
        <v>8</v>
      </c>
    </row>
    <row r="3" spans="1:11" ht="43.2" x14ac:dyDescent="0.3">
      <c r="A3" s="3"/>
      <c r="B3" s="2"/>
      <c r="C3" s="3"/>
      <c r="D3" s="34"/>
      <c r="E3" s="9"/>
      <c r="F3" s="3"/>
      <c r="G3" s="2"/>
      <c r="H3" s="7"/>
      <c r="I3" s="26" t="s">
        <v>142</v>
      </c>
      <c r="J3" s="41">
        <v>44324</v>
      </c>
      <c r="K3" s="25"/>
    </row>
    <row r="4" spans="1:11" x14ac:dyDescent="0.3">
      <c r="A4">
        <v>1</v>
      </c>
      <c r="B4" s="2" t="s">
        <v>116</v>
      </c>
      <c r="C4" s="4"/>
      <c r="D4" s="45">
        <v>44202</v>
      </c>
      <c r="E4" s="88">
        <f>+(J3-D4)/30</f>
        <v>4.0666666666666664</v>
      </c>
      <c r="F4" s="5">
        <v>43586</v>
      </c>
      <c r="G4" s="2">
        <v>2</v>
      </c>
      <c r="H4" s="88">
        <f>+(J3-D4)</f>
        <v>122</v>
      </c>
      <c r="I4" s="3"/>
      <c r="J4" s="1"/>
    </row>
    <row r="5" spans="1:11" x14ac:dyDescent="0.3">
      <c r="A5">
        <v>2</v>
      </c>
      <c r="B5" s="2" t="s">
        <v>9</v>
      </c>
      <c r="C5" s="4"/>
      <c r="D5" s="46">
        <v>44293</v>
      </c>
      <c r="E5" s="88">
        <f>+(J3-D5)/30</f>
        <v>1.0333333333333334</v>
      </c>
      <c r="F5" s="5" t="s">
        <v>179</v>
      </c>
      <c r="G5" s="2">
        <v>6</v>
      </c>
      <c r="H5" s="22">
        <f>+J3-D5</f>
        <v>31</v>
      </c>
      <c r="I5" s="3" t="s">
        <v>10</v>
      </c>
      <c r="J5" s="1"/>
    </row>
    <row r="6" spans="1:11" x14ac:dyDescent="0.3">
      <c r="A6">
        <v>3</v>
      </c>
      <c r="B6" s="2" t="s">
        <v>80</v>
      </c>
      <c r="C6" s="4"/>
      <c r="D6" s="46">
        <v>44122</v>
      </c>
      <c r="E6" s="88">
        <f>+(J3-D6)/30</f>
        <v>6.7333333333333334</v>
      </c>
      <c r="F6" s="5" t="s">
        <v>180</v>
      </c>
      <c r="G6" s="2">
        <v>1</v>
      </c>
      <c r="H6" s="22">
        <f>+J3-D6</f>
        <v>202</v>
      </c>
      <c r="I6" s="3"/>
    </row>
    <row r="7" spans="1:11" x14ac:dyDescent="0.3">
      <c r="A7">
        <v>4</v>
      </c>
      <c r="B7" s="2" t="s">
        <v>11</v>
      </c>
      <c r="C7" s="4"/>
      <c r="D7" s="46">
        <v>44306</v>
      </c>
      <c r="E7" s="88">
        <f>+(J3-D7)/30</f>
        <v>0.6</v>
      </c>
      <c r="F7" s="6" t="s">
        <v>181</v>
      </c>
      <c r="G7" s="2">
        <v>5</v>
      </c>
      <c r="H7" s="22">
        <f>+J3-D7</f>
        <v>18</v>
      </c>
      <c r="I7" s="3"/>
      <c r="K7" s="1"/>
    </row>
    <row r="8" spans="1:11" x14ac:dyDescent="0.3">
      <c r="A8">
        <v>5</v>
      </c>
      <c r="B8" s="2" t="s">
        <v>12</v>
      </c>
      <c r="C8" s="4"/>
      <c r="D8" s="46"/>
      <c r="E8" s="88">
        <f>+(J3-D8)/30</f>
        <v>1477.4666666666667</v>
      </c>
      <c r="F8" s="5" t="s">
        <v>182</v>
      </c>
      <c r="G8" s="2">
        <v>4</v>
      </c>
      <c r="H8" s="22">
        <f>+J3-D8</f>
        <v>44324</v>
      </c>
      <c r="I8" s="3"/>
      <c r="K8" s="1"/>
    </row>
    <row r="9" spans="1:11" x14ac:dyDescent="0.3">
      <c r="A9">
        <v>6</v>
      </c>
      <c r="B9" s="2" t="s">
        <v>13</v>
      </c>
      <c r="C9" s="4"/>
      <c r="D9" s="46">
        <v>44188</v>
      </c>
      <c r="E9" s="88">
        <f>+(J3-D9)/30</f>
        <v>4.5333333333333332</v>
      </c>
      <c r="F9" s="5">
        <v>43841</v>
      </c>
      <c r="G9" s="2">
        <v>3</v>
      </c>
      <c r="H9" s="22">
        <f>+J3-D9</f>
        <v>136</v>
      </c>
      <c r="I9" s="3"/>
      <c r="J9" s="1"/>
    </row>
    <row r="10" spans="1:11" x14ac:dyDescent="0.3">
      <c r="A10">
        <v>7</v>
      </c>
      <c r="B10" s="2" t="s">
        <v>14</v>
      </c>
      <c r="C10" s="4"/>
      <c r="D10" s="46">
        <v>44257</v>
      </c>
      <c r="E10" s="88">
        <f>+(J3-D10)/30</f>
        <v>2.2333333333333334</v>
      </c>
      <c r="F10" s="5" t="s">
        <v>183</v>
      </c>
      <c r="G10" s="2">
        <v>3</v>
      </c>
      <c r="H10" s="22">
        <f>+J3-D10</f>
        <v>67</v>
      </c>
      <c r="I10" s="3"/>
      <c r="J10" s="1"/>
    </row>
    <row r="11" spans="1:11" x14ac:dyDescent="0.3">
      <c r="A11">
        <v>8</v>
      </c>
      <c r="B11" s="2" t="s">
        <v>15</v>
      </c>
      <c r="C11" s="4"/>
      <c r="D11" s="46"/>
      <c r="E11" s="88">
        <f>+(J3-D11)/30</f>
        <v>1477.4666666666667</v>
      </c>
      <c r="F11" s="5" t="s">
        <v>184</v>
      </c>
      <c r="G11" s="2">
        <v>1</v>
      </c>
      <c r="H11" s="22">
        <f>+J3-D11</f>
        <v>44324</v>
      </c>
      <c r="I11" s="3"/>
    </row>
    <row r="12" spans="1:11" s="63" customFormat="1" x14ac:dyDescent="0.3">
      <c r="A12">
        <v>9</v>
      </c>
      <c r="B12" s="65" t="s">
        <v>16</v>
      </c>
      <c r="C12" s="77"/>
      <c r="D12" s="46"/>
      <c r="E12" s="88">
        <f>+(J3-D12)/30</f>
        <v>1477.4666666666667</v>
      </c>
      <c r="F12" s="14"/>
      <c r="G12" s="65">
        <v>2</v>
      </c>
      <c r="H12" s="22">
        <f>+J3-D12</f>
        <v>44324</v>
      </c>
      <c r="I12" s="61"/>
    </row>
    <row r="13" spans="1:11" x14ac:dyDescent="0.3">
      <c r="A13">
        <v>10</v>
      </c>
      <c r="B13" s="2" t="s">
        <v>17</v>
      </c>
      <c r="C13" s="4"/>
      <c r="D13" s="46">
        <v>44282</v>
      </c>
      <c r="E13" s="88">
        <f>+(J3-D13)/30</f>
        <v>1.4</v>
      </c>
      <c r="F13" s="5" t="s">
        <v>185</v>
      </c>
      <c r="G13" s="2">
        <v>2</v>
      </c>
      <c r="H13" s="22">
        <f>+J3-D13</f>
        <v>42</v>
      </c>
      <c r="I13" s="57" t="s">
        <v>170</v>
      </c>
      <c r="J13" s="1"/>
    </row>
    <row r="14" spans="1:11" x14ac:dyDescent="0.3">
      <c r="A14">
        <v>11</v>
      </c>
      <c r="B14" s="2" t="s">
        <v>18</v>
      </c>
      <c r="C14" s="4"/>
      <c r="D14" s="46">
        <v>44121</v>
      </c>
      <c r="E14" s="88">
        <f>+(J3-D14)/30</f>
        <v>6.7666666666666666</v>
      </c>
      <c r="F14" s="5">
        <v>43788</v>
      </c>
      <c r="G14" s="2">
        <v>5</v>
      </c>
      <c r="H14" s="22">
        <f>+J3-D14</f>
        <v>203</v>
      </c>
      <c r="I14" s="3"/>
      <c r="J14" s="1"/>
    </row>
    <row r="15" spans="1:11" x14ac:dyDescent="0.3">
      <c r="A15">
        <v>12</v>
      </c>
      <c r="B15" s="2" t="s">
        <v>1</v>
      </c>
      <c r="C15" s="4"/>
      <c r="D15" s="46"/>
      <c r="E15" s="88">
        <f>+(J3-D15)/30</f>
        <v>1477.4666666666667</v>
      </c>
      <c r="F15" s="5">
        <v>43527</v>
      </c>
      <c r="G15" s="2">
        <v>2</v>
      </c>
      <c r="H15" s="22">
        <f>+J3-D15</f>
        <v>44324</v>
      </c>
      <c r="I15" s="3" t="s">
        <v>85</v>
      </c>
    </row>
    <row r="16" spans="1:11" x14ac:dyDescent="0.3">
      <c r="A16">
        <v>13</v>
      </c>
      <c r="B16" s="2" t="s">
        <v>19</v>
      </c>
      <c r="C16" s="4"/>
      <c r="D16" s="46">
        <v>44313</v>
      </c>
      <c r="E16" s="88">
        <f>+(J3-D16)/30</f>
        <v>0.36666666666666664</v>
      </c>
      <c r="F16" s="5" t="s">
        <v>186</v>
      </c>
      <c r="G16" s="2">
        <v>1</v>
      </c>
      <c r="H16" s="22">
        <f>+J3-D16</f>
        <v>11</v>
      </c>
      <c r="I16" s="3"/>
    </row>
    <row r="17" spans="1:10" x14ac:dyDescent="0.3">
      <c r="A17">
        <v>14</v>
      </c>
      <c r="B17" s="2" t="s">
        <v>20</v>
      </c>
      <c r="C17" s="4"/>
      <c r="D17" s="46">
        <v>44304</v>
      </c>
      <c r="E17" s="88">
        <f>+(J3-D17)/30</f>
        <v>0.66666666666666663</v>
      </c>
      <c r="F17" s="5" t="s">
        <v>187</v>
      </c>
      <c r="G17" s="2">
        <v>2</v>
      </c>
      <c r="H17" s="22">
        <f>+J3-D17</f>
        <v>20</v>
      </c>
      <c r="I17" s="3"/>
    </row>
    <row r="18" spans="1:10" x14ac:dyDescent="0.3">
      <c r="A18">
        <v>15</v>
      </c>
      <c r="B18" s="2" t="s">
        <v>21</v>
      </c>
      <c r="C18" s="4"/>
      <c r="D18" s="46">
        <v>44286</v>
      </c>
      <c r="E18" s="88">
        <f>+(J3-D18)/30</f>
        <v>1.2666666666666666</v>
      </c>
      <c r="F18" s="5" t="s">
        <v>178</v>
      </c>
      <c r="G18" s="2">
        <v>2</v>
      </c>
      <c r="H18" s="22">
        <f>+J3-D18</f>
        <v>38</v>
      </c>
      <c r="I18" s="3"/>
    </row>
    <row r="19" spans="1:10" x14ac:dyDescent="0.3">
      <c r="A19">
        <v>16</v>
      </c>
      <c r="B19" s="2" t="s">
        <v>22</v>
      </c>
      <c r="C19" s="4"/>
      <c r="D19" s="46"/>
      <c r="E19" s="88">
        <f>+(J3-D19)/30</f>
        <v>1477.4666666666667</v>
      </c>
      <c r="F19" s="5">
        <v>43834</v>
      </c>
      <c r="G19" s="2">
        <v>1</v>
      </c>
      <c r="H19" s="22">
        <f>+J3-D19</f>
        <v>44324</v>
      </c>
      <c r="I19" s="3"/>
      <c r="J19" s="1"/>
    </row>
    <row r="20" spans="1:10" x14ac:dyDescent="0.3">
      <c r="A20">
        <v>17</v>
      </c>
      <c r="B20" s="2" t="s">
        <v>24</v>
      </c>
      <c r="C20" s="4"/>
      <c r="D20" s="46"/>
      <c r="E20" s="88">
        <f>+(J3-D20)/30</f>
        <v>1477.4666666666667</v>
      </c>
      <c r="F20" s="5">
        <v>43885</v>
      </c>
      <c r="G20" s="2">
        <v>1</v>
      </c>
      <c r="H20" s="22">
        <f>+J3-D20</f>
        <v>44324</v>
      </c>
      <c r="I20" s="3"/>
    </row>
    <row r="21" spans="1:10" x14ac:dyDescent="0.3">
      <c r="A21">
        <v>18</v>
      </c>
      <c r="B21" s="2" t="s">
        <v>25</v>
      </c>
      <c r="C21" s="4"/>
      <c r="D21" s="46"/>
      <c r="E21" s="88">
        <f>+(J3-D21)/30</f>
        <v>1477.4666666666667</v>
      </c>
      <c r="F21" s="5">
        <v>43880</v>
      </c>
      <c r="G21" s="2">
        <v>2</v>
      </c>
      <c r="H21" s="22">
        <f>+J3-D21</f>
        <v>44324</v>
      </c>
      <c r="I21" s="3"/>
      <c r="J21" s="1"/>
    </row>
    <row r="22" spans="1:10" x14ac:dyDescent="0.3">
      <c r="A22">
        <v>19</v>
      </c>
      <c r="B22" s="2" t="s">
        <v>26</v>
      </c>
      <c r="C22" s="4"/>
      <c r="D22" s="46">
        <v>44200</v>
      </c>
      <c r="E22" s="88">
        <f>+(J3-D22)/30</f>
        <v>4.1333333333333337</v>
      </c>
      <c r="F22" s="5" t="s">
        <v>188</v>
      </c>
      <c r="G22" s="2">
        <v>1</v>
      </c>
      <c r="H22" s="22">
        <f>+J3-D22</f>
        <v>124</v>
      </c>
      <c r="I22" s="3"/>
      <c r="J22" s="1"/>
    </row>
    <row r="23" spans="1:10" x14ac:dyDescent="0.3">
      <c r="A23">
        <v>20</v>
      </c>
      <c r="B23" s="2" t="s">
        <v>27</v>
      </c>
      <c r="C23" s="4"/>
      <c r="D23" s="46">
        <v>44261</v>
      </c>
      <c r="E23" s="88">
        <f>+(J3-D23)/30</f>
        <v>2.1</v>
      </c>
      <c r="F23" s="5" t="s">
        <v>189</v>
      </c>
      <c r="G23" s="2">
        <v>2</v>
      </c>
      <c r="H23" s="22">
        <f>+J3-D23</f>
        <v>63</v>
      </c>
      <c r="I23" s="3"/>
    </row>
    <row r="24" spans="1:10" x14ac:dyDescent="0.3">
      <c r="A24">
        <v>21</v>
      </c>
      <c r="B24" s="2" t="s">
        <v>28</v>
      </c>
      <c r="C24" s="4"/>
      <c r="D24" s="46">
        <v>44300</v>
      </c>
      <c r="E24" s="88">
        <f>+(J3-D24)/30</f>
        <v>0.8</v>
      </c>
      <c r="F24" s="13" t="s">
        <v>181</v>
      </c>
      <c r="G24" s="2">
        <v>1</v>
      </c>
      <c r="H24" s="22">
        <f>+J3-D24</f>
        <v>24</v>
      </c>
      <c r="I24" s="3"/>
      <c r="J24" s="1"/>
    </row>
    <row r="25" spans="1:10" x14ac:dyDescent="0.3">
      <c r="A25">
        <v>22</v>
      </c>
      <c r="B25" s="2" t="s">
        <v>30</v>
      </c>
      <c r="C25" s="4"/>
      <c r="D25" s="46">
        <v>44222</v>
      </c>
      <c r="E25" s="88">
        <f>+(J3-D25)/30</f>
        <v>3.4</v>
      </c>
      <c r="F25" s="5" t="s">
        <v>190</v>
      </c>
      <c r="G25" s="2">
        <v>6</v>
      </c>
      <c r="H25" s="22">
        <f>+J3-D25</f>
        <v>102</v>
      </c>
      <c r="I25" s="12"/>
      <c r="J25" s="1"/>
    </row>
    <row r="26" spans="1:10" x14ac:dyDescent="0.3">
      <c r="A26">
        <v>23</v>
      </c>
      <c r="B26" s="2" t="s">
        <v>31</v>
      </c>
      <c r="C26" s="4"/>
      <c r="D26" s="46">
        <v>44066</v>
      </c>
      <c r="E26" s="88">
        <f>+(J3-D26)/30</f>
        <v>8.6</v>
      </c>
      <c r="F26" s="5">
        <v>43903</v>
      </c>
      <c r="G26" s="2">
        <v>5</v>
      </c>
      <c r="H26" s="22">
        <f>+J3-D26</f>
        <v>258</v>
      </c>
      <c r="I26" s="3"/>
      <c r="J26" s="1"/>
    </row>
    <row r="27" spans="1:10" x14ac:dyDescent="0.3">
      <c r="A27">
        <v>24</v>
      </c>
      <c r="B27" s="2" t="s">
        <v>32</v>
      </c>
      <c r="C27" s="3"/>
      <c r="D27" s="47"/>
      <c r="E27" s="88">
        <f>+(J3-D27)/30</f>
        <v>1477.4666666666667</v>
      </c>
      <c r="F27" s="5">
        <v>43886</v>
      </c>
      <c r="G27" s="2">
        <v>3</v>
      </c>
      <c r="H27" s="22">
        <f>+J3-D27</f>
        <v>44324</v>
      </c>
      <c r="I27" s="3" t="s">
        <v>33</v>
      </c>
    </row>
    <row r="28" spans="1:10" x14ac:dyDescent="0.3">
      <c r="A28">
        <v>25</v>
      </c>
      <c r="B28" s="2" t="s">
        <v>34</v>
      </c>
      <c r="C28" s="3"/>
      <c r="D28" s="47"/>
      <c r="E28" s="88">
        <f>+(J3-D28)/30</f>
        <v>1477.4666666666667</v>
      </c>
      <c r="F28" s="5">
        <v>43906</v>
      </c>
      <c r="G28" s="2">
        <v>1</v>
      </c>
      <c r="H28" s="22">
        <f>+J3-D28</f>
        <v>44324</v>
      </c>
      <c r="I28" s="3"/>
      <c r="J28" s="1"/>
    </row>
    <row r="29" spans="1:10" x14ac:dyDescent="0.3">
      <c r="A29">
        <v>26</v>
      </c>
      <c r="B29" s="2" t="s">
        <v>35</v>
      </c>
      <c r="C29" s="3"/>
      <c r="D29" s="47"/>
      <c r="E29" s="88">
        <f>+(J3-D29)/30</f>
        <v>1477.4666666666667</v>
      </c>
      <c r="F29" s="5" t="s">
        <v>191</v>
      </c>
      <c r="G29" s="2">
        <v>4</v>
      </c>
      <c r="H29" s="22">
        <f>+J3-D29</f>
        <v>44324</v>
      </c>
      <c r="I29" s="3"/>
    </row>
    <row r="30" spans="1:10" x14ac:dyDescent="0.3">
      <c r="A30">
        <v>27</v>
      </c>
      <c r="B30" s="2" t="s">
        <v>37</v>
      </c>
      <c r="C30" s="3"/>
      <c r="D30" s="47"/>
      <c r="E30" s="88">
        <f>+(J3-D30)/30</f>
        <v>1477.4666666666667</v>
      </c>
      <c r="F30" s="5" t="s">
        <v>192</v>
      </c>
      <c r="G30" s="2">
        <v>3</v>
      </c>
      <c r="H30" s="22">
        <f>+J3-D30</f>
        <v>44324</v>
      </c>
      <c r="I30" s="3"/>
    </row>
    <row r="31" spans="1:10" x14ac:dyDescent="0.3">
      <c r="A31">
        <v>28</v>
      </c>
      <c r="B31" s="2" t="s">
        <v>38</v>
      </c>
      <c r="C31" s="3"/>
      <c r="D31" s="47">
        <v>44302</v>
      </c>
      <c r="E31" s="88">
        <f>+(J3-D31)/30</f>
        <v>0.73333333333333328</v>
      </c>
      <c r="F31" s="5">
        <v>43935</v>
      </c>
      <c r="G31" s="2"/>
      <c r="H31" s="22">
        <f>+J3-D31</f>
        <v>22</v>
      </c>
      <c r="I31" s="3"/>
    </row>
    <row r="32" spans="1:10" x14ac:dyDescent="0.3">
      <c r="A32">
        <v>29</v>
      </c>
      <c r="B32" s="2" t="s">
        <v>131</v>
      </c>
      <c r="C32" s="3"/>
      <c r="D32" s="47">
        <v>44085</v>
      </c>
      <c r="E32" s="88">
        <f>+(J3-D32)/30</f>
        <v>7.9666666666666668</v>
      </c>
      <c r="F32" s="5">
        <v>44006</v>
      </c>
      <c r="G32" s="2">
        <v>2</v>
      </c>
      <c r="H32" s="22">
        <f>+J3-D32</f>
        <v>239</v>
      </c>
      <c r="I32" s="58" t="s">
        <v>128</v>
      </c>
    </row>
    <row r="33" spans="1:10" x14ac:dyDescent="0.3">
      <c r="A33">
        <v>30</v>
      </c>
      <c r="B33" s="2" t="s">
        <v>113</v>
      </c>
      <c r="C33" s="3"/>
      <c r="D33" s="47">
        <v>44113</v>
      </c>
      <c r="E33" s="88">
        <f>+(J3-D33)/30</f>
        <v>7.0333333333333332</v>
      </c>
      <c r="F33" s="5">
        <v>44019</v>
      </c>
      <c r="G33" s="2">
        <v>1</v>
      </c>
      <c r="H33" s="22">
        <f>+J3-D33</f>
        <v>211</v>
      </c>
      <c r="I33" s="3"/>
      <c r="J33" s="1"/>
    </row>
    <row r="34" spans="1:10" x14ac:dyDescent="0.3">
      <c r="A34">
        <v>31</v>
      </c>
      <c r="B34" s="2" t="s">
        <v>117</v>
      </c>
      <c r="C34" s="3"/>
      <c r="D34" s="47">
        <v>44123</v>
      </c>
      <c r="E34" s="88">
        <f>+(J3-D34)/30</f>
        <v>6.7</v>
      </c>
      <c r="F34" s="5">
        <v>44039</v>
      </c>
      <c r="G34" s="2">
        <v>1</v>
      </c>
      <c r="H34" s="22">
        <f>+J3-D34</f>
        <v>201</v>
      </c>
      <c r="I34" s="3"/>
    </row>
    <row r="35" spans="1:10" x14ac:dyDescent="0.3">
      <c r="A35">
        <v>32</v>
      </c>
      <c r="B35" s="2" t="s">
        <v>122</v>
      </c>
      <c r="C35" s="3"/>
      <c r="D35" s="47">
        <v>44093</v>
      </c>
      <c r="E35" s="88">
        <f>+(J3-D35)/30</f>
        <v>7.7</v>
      </c>
      <c r="F35" s="5">
        <v>44052</v>
      </c>
      <c r="G35" s="2">
        <v>1</v>
      </c>
      <c r="H35" s="22">
        <f>+J3-D35</f>
        <v>231</v>
      </c>
      <c r="I35" s="57" t="s">
        <v>125</v>
      </c>
    </row>
    <row r="36" spans="1:10" x14ac:dyDescent="0.3">
      <c r="A36">
        <v>33</v>
      </c>
      <c r="B36" s="2" t="s">
        <v>123</v>
      </c>
      <c r="C36" s="3"/>
      <c r="D36" s="47">
        <v>44076</v>
      </c>
      <c r="E36" s="88">
        <f>+(J3-D36)/30</f>
        <v>8.2666666666666675</v>
      </c>
      <c r="F36" s="5">
        <v>44053</v>
      </c>
      <c r="G36" s="2">
        <v>1</v>
      </c>
      <c r="H36" s="22">
        <f>+J3-D36</f>
        <v>248</v>
      </c>
      <c r="I36" s="57" t="s">
        <v>125</v>
      </c>
    </row>
    <row r="37" spans="1:10" x14ac:dyDescent="0.3">
      <c r="A37">
        <v>34</v>
      </c>
      <c r="B37" s="2" t="s">
        <v>116</v>
      </c>
      <c r="C37" s="3"/>
      <c r="D37" s="47">
        <v>44202</v>
      </c>
      <c r="E37" s="88">
        <f>+(J3-D37)/30</f>
        <v>4.0666666666666664</v>
      </c>
      <c r="F37" s="5" t="s">
        <v>174</v>
      </c>
      <c r="G37" s="2"/>
      <c r="H37" s="22">
        <f>+J3-D37</f>
        <v>122</v>
      </c>
      <c r="I37" s="3"/>
    </row>
    <row r="38" spans="1:10" x14ac:dyDescent="0.3">
      <c r="A38">
        <v>35</v>
      </c>
      <c r="B38" s="2" t="s">
        <v>16</v>
      </c>
      <c r="C38" s="3"/>
      <c r="D38" s="34"/>
      <c r="E38" s="88">
        <f>+(J3-D38)/30</f>
        <v>1477.4666666666667</v>
      </c>
      <c r="F38" s="5">
        <v>44057</v>
      </c>
      <c r="G38" s="2"/>
      <c r="H38" s="22">
        <f>+J3-D38</f>
        <v>44324</v>
      </c>
      <c r="I38" s="3"/>
    </row>
    <row r="39" spans="1:10" x14ac:dyDescent="0.3">
      <c r="A39">
        <v>36</v>
      </c>
      <c r="B39" s="2">
        <v>13</v>
      </c>
      <c r="C39" s="3"/>
      <c r="D39" s="47">
        <v>44240</v>
      </c>
      <c r="E39" s="88">
        <f>+(J3-D39)/30</f>
        <v>2.8</v>
      </c>
      <c r="F39" s="5">
        <v>44070</v>
      </c>
      <c r="G39" s="2"/>
      <c r="H39" s="22">
        <f>+J3-D39</f>
        <v>84</v>
      </c>
      <c r="I39" s="3"/>
      <c r="J39" s="1"/>
    </row>
    <row r="40" spans="1:10" x14ac:dyDescent="0.3">
      <c r="A40">
        <v>37</v>
      </c>
      <c r="B40" s="2" t="s">
        <v>165</v>
      </c>
      <c r="C40" s="3"/>
      <c r="D40" s="47"/>
      <c r="E40" s="88">
        <f>+(J3-D40)/30</f>
        <v>1477.4666666666667</v>
      </c>
      <c r="F40" s="5">
        <v>44206</v>
      </c>
      <c r="G40" s="2"/>
      <c r="H40" s="22">
        <f>+J3-D40</f>
        <v>44324</v>
      </c>
      <c r="I40" s="3"/>
    </row>
    <row r="41" spans="1:10" x14ac:dyDescent="0.3">
      <c r="A41">
        <v>38</v>
      </c>
      <c r="B41" s="2"/>
      <c r="C41" s="3"/>
      <c r="D41" s="47"/>
      <c r="E41" s="88"/>
      <c r="F41" s="5"/>
      <c r="G41" s="2"/>
      <c r="H41" s="22"/>
      <c r="I41" s="91"/>
    </row>
    <row r="42" spans="1:10" x14ac:dyDescent="0.3">
      <c r="A42">
        <v>39</v>
      </c>
      <c r="B42" s="2"/>
      <c r="C42" s="3"/>
      <c r="D42" s="47"/>
      <c r="E42" s="88"/>
      <c r="F42" s="5"/>
      <c r="G42" s="2"/>
      <c r="H42" s="22"/>
      <c r="I42" s="91"/>
    </row>
    <row r="43" spans="1:10" x14ac:dyDescent="0.3">
      <c r="A43">
        <v>40</v>
      </c>
      <c r="B43" s="2"/>
      <c r="C43" s="3"/>
      <c r="D43" s="47"/>
      <c r="E43" s="88"/>
      <c r="F43" s="5"/>
      <c r="G43" s="2"/>
      <c r="H43" s="22"/>
      <c r="I43" s="91"/>
    </row>
    <row r="44" spans="1:10" x14ac:dyDescent="0.3">
      <c r="A44" s="101" t="s">
        <v>90</v>
      </c>
      <c r="B44" s="118"/>
      <c r="C44" s="118"/>
      <c r="D44" s="118"/>
      <c r="E44" s="118"/>
      <c r="F44" s="118"/>
      <c r="G44" s="118"/>
      <c r="H44" s="118"/>
      <c r="I44" s="119"/>
    </row>
    <row r="45" spans="1:10" x14ac:dyDescent="0.3">
      <c r="A45" s="3"/>
      <c r="B45" s="2" t="s">
        <v>11</v>
      </c>
      <c r="C45" s="5"/>
      <c r="D45" s="34" t="s">
        <v>205</v>
      </c>
      <c r="E45" s="9"/>
      <c r="F45" s="3"/>
      <c r="G45" s="2"/>
      <c r="H45" s="7"/>
      <c r="I45" s="3"/>
    </row>
    <row r="46" spans="1:10" x14ac:dyDescent="0.3">
      <c r="A46" s="3"/>
      <c r="B46" s="2" t="s">
        <v>204</v>
      </c>
      <c r="C46" s="5"/>
      <c r="D46" s="47">
        <v>44295</v>
      </c>
      <c r="E46" s="9"/>
      <c r="F46" s="3"/>
      <c r="G46" s="2"/>
      <c r="H46" s="7"/>
      <c r="I46" s="3"/>
    </row>
    <row r="47" spans="1:10" x14ac:dyDescent="0.3">
      <c r="A47" s="3"/>
      <c r="B47" s="3"/>
      <c r="C47" s="5"/>
      <c r="D47" s="47"/>
      <c r="E47" s="8"/>
      <c r="F47" s="3"/>
      <c r="G47" s="2"/>
      <c r="H47" s="22"/>
      <c r="I47" s="3"/>
    </row>
    <row r="48" spans="1:10" x14ac:dyDescent="0.3">
      <c r="A48" s="3"/>
      <c r="B48" s="2"/>
      <c r="C48" s="3"/>
      <c r="D48" s="48"/>
      <c r="E48" s="89"/>
      <c r="F48" s="3"/>
      <c r="G48" s="2"/>
      <c r="H48" s="22"/>
      <c r="I48" s="3"/>
    </row>
    <row r="49" spans="1:10" x14ac:dyDescent="0.3">
      <c r="A49" s="3"/>
      <c r="B49" s="2"/>
      <c r="C49" s="3"/>
      <c r="D49" s="47"/>
      <c r="E49" s="8"/>
      <c r="F49" s="3"/>
      <c r="G49" s="2"/>
      <c r="H49" s="22"/>
      <c r="I49" s="3"/>
    </row>
    <row r="50" spans="1:10" x14ac:dyDescent="0.3">
      <c r="A50" s="3"/>
      <c r="B50" s="2"/>
      <c r="C50" s="5"/>
      <c r="D50" s="34"/>
      <c r="E50" s="9"/>
      <c r="F50" s="3"/>
      <c r="G50" s="2"/>
      <c r="H50" s="22"/>
      <c r="I50" s="3"/>
    </row>
    <row r="51" spans="1:10" x14ac:dyDescent="0.3">
      <c r="A51" s="3"/>
      <c r="B51" s="2" t="s">
        <v>40</v>
      </c>
      <c r="C51" s="5">
        <v>43878</v>
      </c>
      <c r="D51" s="34"/>
      <c r="E51" s="9"/>
      <c r="F51" s="3"/>
      <c r="G51" s="2"/>
      <c r="H51" s="22"/>
      <c r="I51" s="3"/>
    </row>
    <row r="52" spans="1:10" x14ac:dyDescent="0.3">
      <c r="A52" s="3"/>
      <c r="B52" s="2" t="s">
        <v>29</v>
      </c>
      <c r="C52" s="5">
        <v>43944</v>
      </c>
      <c r="D52" s="34"/>
      <c r="E52" s="9"/>
      <c r="F52" s="3"/>
      <c r="G52" s="2"/>
      <c r="H52" s="22"/>
      <c r="I52" s="3"/>
    </row>
    <row r="53" spans="1:10" x14ac:dyDescent="0.3">
      <c r="A53" s="3"/>
      <c r="B53" s="3" t="s">
        <v>111</v>
      </c>
      <c r="C53" s="5">
        <v>44006</v>
      </c>
      <c r="D53" s="34"/>
      <c r="E53" s="9"/>
      <c r="F53" s="3"/>
      <c r="G53" s="2"/>
      <c r="H53" s="22"/>
      <c r="I53" s="3"/>
    </row>
    <row r="54" spans="1:10" x14ac:dyDescent="0.3">
      <c r="A54" s="3"/>
      <c r="B54" s="2"/>
      <c r="C54" s="5"/>
      <c r="D54" s="34"/>
      <c r="E54" s="9"/>
      <c r="F54" s="3"/>
      <c r="G54" s="2"/>
      <c r="H54" s="22"/>
      <c r="I54" s="3"/>
    </row>
    <row r="55" spans="1:10" x14ac:dyDescent="0.3">
      <c r="A55" s="3"/>
      <c r="B55" s="2"/>
      <c r="C55" s="5"/>
      <c r="D55" s="34"/>
      <c r="E55" s="9"/>
      <c r="F55" s="3"/>
      <c r="G55" s="2"/>
      <c r="H55" s="22"/>
      <c r="I55" s="3"/>
    </row>
    <row r="56" spans="1:10" x14ac:dyDescent="0.3">
      <c r="A56" s="3"/>
      <c r="B56" s="2"/>
      <c r="C56" s="5"/>
      <c r="D56" s="34"/>
      <c r="E56" s="9"/>
      <c r="F56" s="3"/>
      <c r="G56" s="2"/>
      <c r="H56" s="22"/>
      <c r="I56" s="3"/>
    </row>
    <row r="57" spans="1:10" x14ac:dyDescent="0.3">
      <c r="A57" s="3"/>
      <c r="B57" s="2"/>
      <c r="C57" s="3"/>
      <c r="D57" s="34"/>
      <c r="E57" s="9"/>
      <c r="F57" s="3"/>
      <c r="G57" s="2"/>
      <c r="H57" s="22"/>
      <c r="I57" s="3"/>
    </row>
    <row r="58" spans="1:10" x14ac:dyDescent="0.3">
      <c r="A58" s="3"/>
      <c r="B58" s="2"/>
      <c r="C58" s="3"/>
      <c r="D58" s="34"/>
      <c r="E58" s="9"/>
      <c r="F58" s="3"/>
      <c r="G58" s="2"/>
      <c r="H58" s="22"/>
      <c r="I58" s="3"/>
    </row>
    <row r="59" spans="1:10" x14ac:dyDescent="0.3">
      <c r="A59" s="3"/>
      <c r="B59" s="2"/>
      <c r="C59" s="3"/>
      <c r="D59" s="34"/>
      <c r="E59" s="9"/>
      <c r="F59" s="3"/>
      <c r="G59" s="2"/>
      <c r="H59" s="7"/>
      <c r="I59" s="3"/>
    </row>
    <row r="60" spans="1:10" x14ac:dyDescent="0.3">
      <c r="A60" s="3"/>
      <c r="B60" s="2" t="s">
        <v>40</v>
      </c>
      <c r="C60" s="5">
        <v>43878</v>
      </c>
      <c r="D60" s="34"/>
      <c r="E60" s="9"/>
      <c r="F60" s="3"/>
      <c r="G60" s="2"/>
      <c r="H60" s="22"/>
      <c r="I60" s="3" t="s">
        <v>41</v>
      </c>
      <c r="J60" s="1">
        <v>44015</v>
      </c>
    </row>
    <row r="61" spans="1:10" x14ac:dyDescent="0.3">
      <c r="A61" s="3"/>
      <c r="B61" s="2" t="s">
        <v>29</v>
      </c>
      <c r="C61" s="5">
        <v>43944</v>
      </c>
      <c r="D61" s="34"/>
      <c r="E61" s="9"/>
      <c r="F61" s="3"/>
      <c r="G61" s="2"/>
      <c r="H61" s="22"/>
      <c r="I61" s="3" t="s">
        <v>76</v>
      </c>
    </row>
    <row r="62" spans="1:10" x14ac:dyDescent="0.3">
      <c r="A62" s="3"/>
      <c r="B62" s="3" t="s">
        <v>111</v>
      </c>
      <c r="C62" s="5">
        <v>44006</v>
      </c>
      <c r="D62" s="34"/>
      <c r="E62" s="9"/>
      <c r="F62" s="3"/>
      <c r="G62" s="3"/>
      <c r="H62" s="22"/>
      <c r="I62" s="3"/>
    </row>
  </sheetData>
  <mergeCells count="2">
    <mergeCell ref="A1:I1"/>
    <mergeCell ref="A44:I44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42B9-F8AC-4AC1-89E5-E6A32BFBC1AA}">
  <dimension ref="A1:N61"/>
  <sheetViews>
    <sheetView workbookViewId="0">
      <pane ySplit="3" topLeftCell="A4" activePane="bottomLeft" state="frozen"/>
      <selection pane="bottomLeft" activeCell="O7" sqref="O7"/>
    </sheetView>
  </sheetViews>
  <sheetFormatPr baseColWidth="10" defaultRowHeight="14.4" x14ac:dyDescent="0.3"/>
  <cols>
    <col min="1" max="1" width="6" customWidth="1"/>
    <col min="2" max="2" width="12.5546875" customWidth="1"/>
    <col min="3" max="3" width="5.88671875" style="67" customWidth="1"/>
    <col min="4" max="4" width="5" style="63" customWidth="1"/>
    <col min="5" max="5" width="6.33203125" style="63" customWidth="1"/>
    <col min="6" max="6" width="6.5546875" customWidth="1"/>
    <col min="7" max="7" width="5.6640625" customWidth="1"/>
    <col min="8" max="8" width="6.88671875" customWidth="1"/>
    <col min="9" max="9" width="5.44140625" customWidth="1"/>
    <col min="10" max="10" width="4.6640625" customWidth="1"/>
    <col min="11" max="11" width="7.33203125" customWidth="1"/>
    <col min="12" max="12" width="5.33203125" customWidth="1"/>
    <col min="13" max="13" width="5.44140625" customWidth="1"/>
    <col min="14" max="14" width="6.88671875" customWidth="1"/>
  </cols>
  <sheetData>
    <row r="1" spans="1:14" ht="33.6" x14ac:dyDescent="0.3">
      <c r="A1" s="117" t="s">
        <v>144</v>
      </c>
      <c r="B1" s="117"/>
      <c r="C1" s="117"/>
      <c r="D1" s="117"/>
      <c r="E1" s="117"/>
      <c r="F1" s="117"/>
      <c r="G1" s="117"/>
      <c r="H1" s="117"/>
    </row>
    <row r="2" spans="1:14" ht="12.75" customHeight="1" x14ac:dyDescent="0.3">
      <c r="A2" s="124" t="s">
        <v>2</v>
      </c>
      <c r="B2" s="124" t="s">
        <v>3</v>
      </c>
      <c r="C2" s="121" t="s">
        <v>134</v>
      </c>
      <c r="D2" s="122"/>
      <c r="E2" s="123"/>
      <c r="F2" s="126" t="s">
        <v>198</v>
      </c>
      <c r="G2" s="127"/>
      <c r="H2" s="128"/>
      <c r="I2" s="120" t="s">
        <v>209</v>
      </c>
      <c r="J2" s="120"/>
      <c r="K2" s="120"/>
      <c r="L2" s="120" t="s">
        <v>209</v>
      </c>
      <c r="M2" s="120"/>
      <c r="N2" s="120"/>
    </row>
    <row r="3" spans="1:14" ht="28.8" x14ac:dyDescent="0.3">
      <c r="A3" s="125"/>
      <c r="B3" s="125"/>
      <c r="C3" s="92" t="s">
        <v>132</v>
      </c>
      <c r="D3" s="93" t="s">
        <v>133</v>
      </c>
      <c r="E3" s="87" t="s">
        <v>199</v>
      </c>
      <c r="F3" s="92" t="s">
        <v>132</v>
      </c>
      <c r="G3" s="93" t="s">
        <v>133</v>
      </c>
      <c r="H3" s="87" t="s">
        <v>199</v>
      </c>
      <c r="I3" s="96" t="s">
        <v>210</v>
      </c>
      <c r="J3" s="97" t="s">
        <v>133</v>
      </c>
      <c r="K3" s="87" t="s">
        <v>199</v>
      </c>
      <c r="L3" s="96" t="s">
        <v>210</v>
      </c>
      <c r="M3" s="97" t="s">
        <v>133</v>
      </c>
      <c r="N3" s="87" t="s">
        <v>199</v>
      </c>
    </row>
    <row r="4" spans="1:14" x14ac:dyDescent="0.3">
      <c r="A4" s="68"/>
      <c r="B4" s="68"/>
      <c r="C4" s="12"/>
      <c r="D4" s="61"/>
      <c r="E4" s="57"/>
      <c r="F4" s="2"/>
      <c r="G4" s="2"/>
      <c r="H4" s="79"/>
      <c r="I4" s="94"/>
      <c r="J4" s="95"/>
      <c r="K4" s="57"/>
      <c r="L4" s="94"/>
      <c r="M4" s="95"/>
      <c r="N4" s="57"/>
    </row>
    <row r="5" spans="1:14" x14ac:dyDescent="0.3">
      <c r="A5" s="2">
        <v>1</v>
      </c>
      <c r="B5" s="2" t="s">
        <v>116</v>
      </c>
      <c r="C5" s="21">
        <v>10</v>
      </c>
      <c r="D5" s="69">
        <v>8</v>
      </c>
      <c r="E5" s="64">
        <f>+C5+D5</f>
        <v>18</v>
      </c>
      <c r="F5" s="23">
        <v>5.6</v>
      </c>
      <c r="G5" s="23">
        <v>4.5999999999999996</v>
      </c>
      <c r="H5" s="80">
        <f>+F5+G5</f>
        <v>10.199999999999999</v>
      </c>
      <c r="I5" s="3"/>
      <c r="J5" s="3"/>
      <c r="K5" s="57"/>
      <c r="L5" s="3"/>
      <c r="M5" s="3"/>
      <c r="N5" s="57"/>
    </row>
    <row r="6" spans="1:14" x14ac:dyDescent="0.3">
      <c r="A6" s="2">
        <v>2</v>
      </c>
      <c r="B6" s="2" t="s">
        <v>9</v>
      </c>
      <c r="C6" s="21">
        <v>5</v>
      </c>
      <c r="D6" s="66">
        <v>4</v>
      </c>
      <c r="E6" s="64">
        <f t="shared" ref="E6:E37" si="0">+C6+D6</f>
        <v>9</v>
      </c>
      <c r="F6" s="23">
        <v>8.9</v>
      </c>
      <c r="G6" s="23">
        <v>6</v>
      </c>
      <c r="H6" s="80">
        <f t="shared" ref="H6:H41" si="1">+F6+G6</f>
        <v>14.9</v>
      </c>
      <c r="I6" s="3"/>
      <c r="J6" s="3"/>
      <c r="K6" s="57"/>
      <c r="L6" s="3"/>
      <c r="M6" s="3"/>
      <c r="N6" s="57"/>
    </row>
    <row r="7" spans="1:14" x14ac:dyDescent="0.3">
      <c r="A7" s="2">
        <v>3</v>
      </c>
      <c r="B7" s="2" t="s">
        <v>80</v>
      </c>
      <c r="C7" s="21">
        <v>5</v>
      </c>
      <c r="D7" s="66">
        <v>4</v>
      </c>
      <c r="E7" s="64">
        <f t="shared" si="0"/>
        <v>9</v>
      </c>
      <c r="F7" s="23"/>
      <c r="G7" s="23">
        <v>1.9</v>
      </c>
      <c r="H7" s="80">
        <f t="shared" si="1"/>
        <v>1.9</v>
      </c>
      <c r="I7" s="3"/>
      <c r="J7" s="5"/>
      <c r="K7" s="57"/>
      <c r="L7" s="3"/>
      <c r="M7" s="5"/>
      <c r="N7" s="57"/>
    </row>
    <row r="8" spans="1:14" x14ac:dyDescent="0.3">
      <c r="A8" s="2">
        <v>4</v>
      </c>
      <c r="B8" s="2" t="s">
        <v>36</v>
      </c>
      <c r="C8" s="21">
        <v>6</v>
      </c>
      <c r="D8" s="66">
        <v>4</v>
      </c>
      <c r="E8" s="64">
        <f t="shared" si="0"/>
        <v>10</v>
      </c>
      <c r="F8" s="23"/>
      <c r="G8" s="23"/>
      <c r="H8" s="80">
        <f t="shared" si="1"/>
        <v>0</v>
      </c>
      <c r="I8" s="3"/>
      <c r="J8" s="5"/>
      <c r="K8" s="57"/>
      <c r="L8" s="3"/>
      <c r="M8" s="5"/>
      <c r="N8" s="57"/>
    </row>
    <row r="9" spans="1:14" x14ac:dyDescent="0.3">
      <c r="A9" s="2">
        <v>5</v>
      </c>
      <c r="B9" s="2" t="s">
        <v>11</v>
      </c>
      <c r="C9" s="21">
        <v>4</v>
      </c>
      <c r="D9" s="66">
        <v>5</v>
      </c>
      <c r="E9" s="64">
        <f t="shared" si="0"/>
        <v>9</v>
      </c>
      <c r="F9" s="23">
        <v>6.8</v>
      </c>
      <c r="G9" s="23">
        <v>4.8</v>
      </c>
      <c r="H9" s="80">
        <f t="shared" si="1"/>
        <v>11.6</v>
      </c>
      <c r="I9" s="3"/>
      <c r="J9" s="3"/>
      <c r="K9" s="57"/>
      <c r="L9" s="3"/>
      <c r="M9" s="3"/>
      <c r="N9" s="57"/>
    </row>
    <row r="10" spans="1:14" x14ac:dyDescent="0.3">
      <c r="A10" s="2">
        <v>6</v>
      </c>
      <c r="B10" s="2" t="s">
        <v>12</v>
      </c>
      <c r="C10" s="21">
        <v>2</v>
      </c>
      <c r="D10" s="66">
        <v>0</v>
      </c>
      <c r="E10" s="64">
        <f t="shared" si="0"/>
        <v>2</v>
      </c>
      <c r="F10" s="23">
        <v>5.9</v>
      </c>
      <c r="G10" s="23">
        <v>4.4000000000000004</v>
      </c>
      <c r="H10" s="80">
        <f t="shared" si="1"/>
        <v>10.3</v>
      </c>
      <c r="I10" s="5"/>
      <c r="J10" s="3"/>
      <c r="K10" s="57"/>
      <c r="L10" s="5"/>
      <c r="M10" s="3"/>
      <c r="N10" s="57"/>
    </row>
    <row r="11" spans="1:14" x14ac:dyDescent="0.3">
      <c r="A11" s="2">
        <v>7</v>
      </c>
      <c r="B11" s="2" t="s">
        <v>131</v>
      </c>
      <c r="C11" s="21">
        <v>6</v>
      </c>
      <c r="D11" s="66">
        <v>7</v>
      </c>
      <c r="E11" s="64">
        <f t="shared" si="0"/>
        <v>13</v>
      </c>
      <c r="F11" s="23">
        <v>4.2</v>
      </c>
      <c r="G11" s="23">
        <v>3.7</v>
      </c>
      <c r="H11" s="80">
        <f t="shared" si="1"/>
        <v>7.9</v>
      </c>
      <c r="I11" s="3"/>
      <c r="J11" s="3"/>
      <c r="K11" s="57"/>
      <c r="L11" s="3"/>
      <c r="M11" s="3"/>
      <c r="N11" s="57"/>
    </row>
    <row r="12" spans="1:14" x14ac:dyDescent="0.3">
      <c r="A12" s="2">
        <v>8</v>
      </c>
      <c r="B12" s="2" t="s">
        <v>35</v>
      </c>
      <c r="C12" s="21">
        <v>6</v>
      </c>
      <c r="D12" s="65">
        <v>4</v>
      </c>
      <c r="E12" s="64">
        <f t="shared" si="0"/>
        <v>10</v>
      </c>
      <c r="F12" s="23">
        <v>8</v>
      </c>
      <c r="G12" s="83">
        <v>6.6</v>
      </c>
      <c r="H12" s="80">
        <f t="shared" si="1"/>
        <v>14.6</v>
      </c>
      <c r="I12" s="3"/>
      <c r="J12" s="3"/>
      <c r="K12" s="57"/>
      <c r="L12" s="3"/>
      <c r="M12" s="3"/>
      <c r="N12" s="57"/>
    </row>
    <row r="13" spans="1:14" x14ac:dyDescent="0.3">
      <c r="A13" s="2">
        <v>9</v>
      </c>
      <c r="B13" s="2" t="s">
        <v>14</v>
      </c>
      <c r="C13" s="21">
        <v>5</v>
      </c>
      <c r="D13" s="66">
        <v>5</v>
      </c>
      <c r="E13" s="64">
        <f t="shared" si="0"/>
        <v>10</v>
      </c>
      <c r="F13" s="23">
        <v>8.5</v>
      </c>
      <c r="G13" s="84">
        <v>6.2</v>
      </c>
      <c r="H13" s="80">
        <f t="shared" si="1"/>
        <v>14.7</v>
      </c>
      <c r="I13" s="3"/>
      <c r="J13" s="3"/>
      <c r="K13" s="57"/>
      <c r="L13" s="3"/>
      <c r="M13" s="3"/>
      <c r="N13" s="57"/>
    </row>
    <row r="14" spans="1:14" x14ac:dyDescent="0.3">
      <c r="A14" s="2">
        <v>10</v>
      </c>
      <c r="B14" s="65" t="s">
        <v>16</v>
      </c>
      <c r="C14" s="66">
        <v>5</v>
      </c>
      <c r="D14" s="66">
        <v>4</v>
      </c>
      <c r="E14" s="64">
        <f t="shared" si="0"/>
        <v>9</v>
      </c>
      <c r="F14" s="85">
        <v>3</v>
      </c>
      <c r="G14" s="85">
        <v>1.8</v>
      </c>
      <c r="H14" s="80">
        <f t="shared" si="1"/>
        <v>4.8</v>
      </c>
      <c r="I14" s="3"/>
      <c r="J14" s="3"/>
      <c r="K14" s="57"/>
      <c r="L14" s="3"/>
      <c r="M14" s="3"/>
      <c r="N14" s="57"/>
    </row>
    <row r="15" spans="1:14" x14ac:dyDescent="0.3">
      <c r="A15" s="2">
        <v>11</v>
      </c>
      <c r="B15" s="2" t="s">
        <v>38</v>
      </c>
      <c r="C15" s="21">
        <v>5</v>
      </c>
      <c r="D15" s="66">
        <v>4</v>
      </c>
      <c r="E15" s="64">
        <f t="shared" si="0"/>
        <v>9</v>
      </c>
      <c r="F15" s="23">
        <v>6</v>
      </c>
      <c r="G15" s="23">
        <v>4.5</v>
      </c>
      <c r="H15" s="80">
        <f t="shared" si="1"/>
        <v>10.5</v>
      </c>
      <c r="I15" s="3"/>
      <c r="J15" s="3"/>
      <c r="K15" s="57"/>
      <c r="L15" s="3"/>
      <c r="M15" s="3"/>
      <c r="N15" s="57"/>
    </row>
    <row r="16" spans="1:14" x14ac:dyDescent="0.3">
      <c r="A16" s="2">
        <v>12</v>
      </c>
      <c r="B16" s="2" t="s">
        <v>17</v>
      </c>
      <c r="C16" s="21">
        <v>11</v>
      </c>
      <c r="D16" s="66">
        <v>9</v>
      </c>
      <c r="E16" s="64">
        <f t="shared" si="0"/>
        <v>20</v>
      </c>
      <c r="F16" s="23"/>
      <c r="G16" s="23">
        <v>4.8</v>
      </c>
      <c r="H16" s="80">
        <f t="shared" si="1"/>
        <v>4.8</v>
      </c>
      <c r="I16" s="5"/>
      <c r="J16" s="3"/>
      <c r="K16" s="57"/>
      <c r="L16" s="5"/>
      <c r="M16" s="3"/>
      <c r="N16" s="57"/>
    </row>
    <row r="17" spans="1:14" x14ac:dyDescent="0.3">
      <c r="A17" s="2">
        <v>13</v>
      </c>
      <c r="B17" s="2" t="s">
        <v>18</v>
      </c>
      <c r="C17" s="21">
        <v>9</v>
      </c>
      <c r="D17" s="66">
        <v>5</v>
      </c>
      <c r="E17" s="64">
        <f t="shared" si="0"/>
        <v>14</v>
      </c>
      <c r="F17" s="23">
        <v>3</v>
      </c>
      <c r="G17" s="23">
        <v>3.3</v>
      </c>
      <c r="H17" s="80">
        <f t="shared" si="1"/>
        <v>6.3</v>
      </c>
      <c r="I17" s="5"/>
      <c r="J17" s="3"/>
      <c r="K17" s="57"/>
      <c r="L17" s="5"/>
      <c r="M17" s="3"/>
      <c r="N17" s="57"/>
    </row>
    <row r="18" spans="1:14" x14ac:dyDescent="0.3">
      <c r="A18" s="2">
        <v>14</v>
      </c>
      <c r="B18" s="2" t="s">
        <v>1</v>
      </c>
      <c r="C18" s="21">
        <v>4</v>
      </c>
      <c r="D18" s="66">
        <v>2</v>
      </c>
      <c r="E18" s="64">
        <f t="shared" si="0"/>
        <v>6</v>
      </c>
      <c r="F18" s="23"/>
      <c r="G18" s="23"/>
      <c r="H18" s="80">
        <f t="shared" si="1"/>
        <v>0</v>
      </c>
      <c r="I18" s="3"/>
      <c r="J18" s="3"/>
      <c r="K18" s="57"/>
      <c r="L18" s="3"/>
      <c r="M18" s="3"/>
      <c r="N18" s="57"/>
    </row>
    <row r="19" spans="1:14" x14ac:dyDescent="0.3">
      <c r="A19" s="2">
        <v>15</v>
      </c>
      <c r="B19" s="2" t="s">
        <v>113</v>
      </c>
      <c r="C19" s="21">
        <v>8</v>
      </c>
      <c r="D19" s="66">
        <v>5</v>
      </c>
      <c r="E19" s="64">
        <f t="shared" si="0"/>
        <v>13</v>
      </c>
      <c r="F19" s="23">
        <v>3.1</v>
      </c>
      <c r="G19" s="23">
        <v>3</v>
      </c>
      <c r="H19" s="80">
        <f t="shared" si="1"/>
        <v>6.1</v>
      </c>
      <c r="I19" s="3"/>
      <c r="J19" s="3"/>
      <c r="K19" s="57"/>
      <c r="L19" s="3"/>
      <c r="M19" s="3"/>
      <c r="N19" s="57"/>
    </row>
    <row r="20" spans="1:14" x14ac:dyDescent="0.3">
      <c r="A20" s="2">
        <v>16</v>
      </c>
      <c r="B20" s="2" t="s">
        <v>136</v>
      </c>
      <c r="C20" s="21">
        <v>5</v>
      </c>
      <c r="D20" s="66">
        <v>3</v>
      </c>
      <c r="E20" s="64">
        <f t="shared" si="0"/>
        <v>8</v>
      </c>
      <c r="F20" s="23">
        <v>8</v>
      </c>
      <c r="G20" s="23">
        <v>3.8</v>
      </c>
      <c r="H20" s="80">
        <f t="shared" si="1"/>
        <v>11.8</v>
      </c>
      <c r="I20" s="3"/>
      <c r="J20" s="3"/>
      <c r="K20" s="57"/>
      <c r="L20" s="3"/>
      <c r="M20" s="3"/>
      <c r="N20" s="57"/>
    </row>
    <row r="21" spans="1:14" x14ac:dyDescent="0.3">
      <c r="A21" s="2">
        <v>17</v>
      </c>
      <c r="B21" s="2" t="s">
        <v>32</v>
      </c>
      <c r="C21" s="21">
        <v>5</v>
      </c>
      <c r="D21" s="66">
        <v>3</v>
      </c>
      <c r="E21" s="64">
        <f t="shared" si="0"/>
        <v>8</v>
      </c>
      <c r="F21" s="23"/>
      <c r="G21" s="23"/>
      <c r="H21" s="80">
        <f t="shared" si="1"/>
        <v>0</v>
      </c>
      <c r="I21" s="3"/>
      <c r="J21" s="3"/>
      <c r="K21" s="57"/>
      <c r="L21" s="3"/>
      <c r="M21" s="3"/>
      <c r="N21" s="57"/>
    </row>
    <row r="22" spans="1:14" x14ac:dyDescent="0.3">
      <c r="A22" s="2">
        <v>18</v>
      </c>
      <c r="B22" s="2" t="s">
        <v>34</v>
      </c>
      <c r="C22" s="21">
        <v>4</v>
      </c>
      <c r="D22" s="66">
        <v>2</v>
      </c>
      <c r="E22" s="64">
        <f t="shared" si="0"/>
        <v>6</v>
      </c>
      <c r="F22" s="23">
        <v>8</v>
      </c>
      <c r="G22" s="23">
        <v>6.4</v>
      </c>
      <c r="H22" s="80">
        <f t="shared" si="1"/>
        <v>14.4</v>
      </c>
      <c r="I22" s="3"/>
      <c r="J22" s="3"/>
      <c r="K22" s="57"/>
      <c r="L22" s="3"/>
      <c r="M22" s="3"/>
      <c r="N22" s="57"/>
    </row>
    <row r="23" spans="1:14" x14ac:dyDescent="0.3">
      <c r="A23" s="2">
        <v>19</v>
      </c>
      <c r="B23" s="2" t="s">
        <v>31</v>
      </c>
      <c r="C23" s="21">
        <v>8</v>
      </c>
      <c r="D23" s="66">
        <v>4</v>
      </c>
      <c r="E23" s="64">
        <f t="shared" si="0"/>
        <v>12</v>
      </c>
      <c r="F23" s="23">
        <v>3.2</v>
      </c>
      <c r="G23" s="23"/>
      <c r="H23" s="80">
        <f t="shared" si="1"/>
        <v>3.2</v>
      </c>
      <c r="I23" s="5"/>
      <c r="J23" s="3"/>
      <c r="K23" s="57"/>
      <c r="L23" s="5"/>
      <c r="M23" s="3"/>
      <c r="N23" s="57"/>
    </row>
    <row r="24" spans="1:14" x14ac:dyDescent="0.3">
      <c r="A24" s="2">
        <v>20</v>
      </c>
      <c r="B24" s="2" t="s">
        <v>20</v>
      </c>
      <c r="C24" s="21">
        <v>5</v>
      </c>
      <c r="D24" s="66">
        <v>4</v>
      </c>
      <c r="E24" s="64">
        <f t="shared" si="0"/>
        <v>9</v>
      </c>
      <c r="F24" s="23">
        <v>7.8</v>
      </c>
      <c r="G24" s="23">
        <v>5.7</v>
      </c>
      <c r="H24" s="80">
        <f t="shared" si="1"/>
        <v>13.5</v>
      </c>
      <c r="I24" s="5"/>
      <c r="J24" s="3"/>
      <c r="K24" s="57"/>
      <c r="L24" s="5"/>
      <c r="M24" s="3"/>
      <c r="N24" s="57"/>
    </row>
    <row r="25" spans="1:14" x14ac:dyDescent="0.3">
      <c r="A25" s="2">
        <v>21</v>
      </c>
      <c r="B25" s="2" t="s">
        <v>21</v>
      </c>
      <c r="C25" s="21">
        <v>4</v>
      </c>
      <c r="D25" s="66">
        <v>3</v>
      </c>
      <c r="E25" s="64">
        <f t="shared" si="0"/>
        <v>7</v>
      </c>
      <c r="F25" s="23">
        <v>5.4</v>
      </c>
      <c r="G25" s="23">
        <v>4</v>
      </c>
      <c r="H25" s="80">
        <f t="shared" si="1"/>
        <v>9.4</v>
      </c>
      <c r="I25" s="5"/>
      <c r="J25" s="3"/>
      <c r="K25" s="57"/>
      <c r="L25" s="5"/>
      <c r="M25" s="3"/>
      <c r="N25" s="57"/>
    </row>
    <row r="26" spans="1:14" x14ac:dyDescent="0.3">
      <c r="A26" s="2">
        <v>22</v>
      </c>
      <c r="B26" s="2" t="s">
        <v>117</v>
      </c>
      <c r="C26" s="21">
        <v>6</v>
      </c>
      <c r="D26" s="66">
        <v>8</v>
      </c>
      <c r="E26" s="64">
        <f t="shared" si="0"/>
        <v>14</v>
      </c>
      <c r="F26" s="23">
        <v>5</v>
      </c>
      <c r="G26" s="23">
        <v>4</v>
      </c>
      <c r="H26" s="80">
        <f t="shared" si="1"/>
        <v>9</v>
      </c>
      <c r="I26" s="3"/>
      <c r="J26" s="3"/>
      <c r="K26" s="57"/>
      <c r="L26" s="3"/>
      <c r="M26" s="3"/>
      <c r="N26" s="57"/>
    </row>
    <row r="27" spans="1:14" x14ac:dyDescent="0.3">
      <c r="A27" s="2">
        <v>23</v>
      </c>
      <c r="B27" s="2" t="s">
        <v>22</v>
      </c>
      <c r="C27" s="21">
        <v>3</v>
      </c>
      <c r="D27" s="66">
        <v>5</v>
      </c>
      <c r="E27" s="64">
        <f t="shared" si="0"/>
        <v>8</v>
      </c>
      <c r="F27" s="23">
        <v>9</v>
      </c>
      <c r="G27" s="23">
        <v>8</v>
      </c>
      <c r="H27" s="80">
        <f t="shared" si="1"/>
        <v>17</v>
      </c>
      <c r="I27" s="3"/>
      <c r="J27" s="3"/>
      <c r="K27" s="57"/>
      <c r="L27" s="3"/>
      <c r="M27" s="3"/>
      <c r="N27" s="57"/>
    </row>
    <row r="28" spans="1:14" x14ac:dyDescent="0.3">
      <c r="A28" s="2">
        <v>24</v>
      </c>
      <c r="B28" s="2" t="s">
        <v>37</v>
      </c>
      <c r="C28" s="21">
        <v>4</v>
      </c>
      <c r="D28" s="66">
        <v>2</v>
      </c>
      <c r="E28" s="64">
        <f t="shared" si="0"/>
        <v>6</v>
      </c>
      <c r="F28" s="23">
        <v>7.6</v>
      </c>
      <c r="G28" s="23">
        <v>5</v>
      </c>
      <c r="H28" s="80">
        <f t="shared" si="1"/>
        <v>12.6</v>
      </c>
      <c r="I28" s="5"/>
      <c r="J28" s="3"/>
      <c r="K28" s="57"/>
      <c r="L28" s="5"/>
      <c r="M28" s="3"/>
      <c r="N28" s="57"/>
    </row>
    <row r="29" spans="1:14" x14ac:dyDescent="0.3">
      <c r="A29" s="2">
        <v>25</v>
      </c>
      <c r="B29" s="2" t="s">
        <v>23</v>
      </c>
      <c r="C29" s="21">
        <v>4</v>
      </c>
      <c r="D29" s="66">
        <v>2</v>
      </c>
      <c r="E29" s="64">
        <f t="shared" si="0"/>
        <v>6</v>
      </c>
      <c r="F29" s="23"/>
      <c r="G29" s="23"/>
      <c r="H29" s="80">
        <f t="shared" si="1"/>
        <v>0</v>
      </c>
      <c r="I29" s="3"/>
      <c r="J29" s="3"/>
      <c r="K29" s="57"/>
      <c r="L29" s="3"/>
      <c r="M29" s="3"/>
      <c r="N29" s="57"/>
    </row>
    <row r="30" spans="1:14" x14ac:dyDescent="0.3">
      <c r="A30" s="2">
        <v>26</v>
      </c>
      <c r="B30" s="2" t="s">
        <v>123</v>
      </c>
      <c r="C30" s="21">
        <v>8</v>
      </c>
      <c r="D30" s="66">
        <v>7</v>
      </c>
      <c r="E30" s="64">
        <f t="shared" si="0"/>
        <v>15</v>
      </c>
      <c r="F30" s="23">
        <v>4.8</v>
      </c>
      <c r="G30" s="23">
        <v>4.5999999999999996</v>
      </c>
      <c r="H30" s="80">
        <f t="shared" si="1"/>
        <v>9.3999999999999986</v>
      </c>
      <c r="I30" s="3"/>
      <c r="J30" s="3"/>
      <c r="K30" s="57"/>
      <c r="L30" s="3"/>
      <c r="M30" s="3"/>
      <c r="N30" s="57"/>
    </row>
    <row r="31" spans="1:14" x14ac:dyDescent="0.3">
      <c r="A31" s="2">
        <v>27</v>
      </c>
      <c r="B31" s="2" t="s">
        <v>24</v>
      </c>
      <c r="C31" s="21">
        <v>3</v>
      </c>
      <c r="D31" s="66">
        <v>4</v>
      </c>
      <c r="E31" s="64">
        <f t="shared" si="0"/>
        <v>7</v>
      </c>
      <c r="F31" s="23">
        <v>4.2</v>
      </c>
      <c r="G31" s="23">
        <v>3.6</v>
      </c>
      <c r="H31" s="80">
        <f t="shared" si="1"/>
        <v>7.8000000000000007</v>
      </c>
      <c r="I31" s="3"/>
      <c r="J31" s="3"/>
      <c r="K31" s="57"/>
      <c r="L31" s="3"/>
      <c r="M31" s="3"/>
      <c r="N31" s="57"/>
    </row>
    <row r="32" spans="1:14" x14ac:dyDescent="0.3">
      <c r="A32" s="2">
        <v>28</v>
      </c>
      <c r="B32" s="2" t="s">
        <v>25</v>
      </c>
      <c r="C32" s="21">
        <v>2</v>
      </c>
      <c r="D32" s="66">
        <v>3</v>
      </c>
      <c r="E32" s="64">
        <f t="shared" si="0"/>
        <v>5</v>
      </c>
      <c r="F32" s="23"/>
      <c r="G32" s="23"/>
      <c r="H32" s="80">
        <f t="shared" si="1"/>
        <v>0</v>
      </c>
      <c r="I32" s="3"/>
      <c r="J32" s="3"/>
      <c r="K32" s="57"/>
      <c r="L32" s="3"/>
      <c r="M32" s="3"/>
      <c r="N32" s="57"/>
    </row>
    <row r="33" spans="1:14" x14ac:dyDescent="0.3">
      <c r="A33" s="2">
        <v>29</v>
      </c>
      <c r="B33" s="2" t="s">
        <v>26</v>
      </c>
      <c r="C33" s="21">
        <v>3</v>
      </c>
      <c r="D33" s="66">
        <v>1</v>
      </c>
      <c r="E33" s="64">
        <f t="shared" si="0"/>
        <v>4</v>
      </c>
      <c r="F33" s="23">
        <v>5.8</v>
      </c>
      <c r="G33" s="23">
        <v>3.8</v>
      </c>
      <c r="H33" s="80">
        <f t="shared" si="1"/>
        <v>9.6</v>
      </c>
      <c r="I33" s="3"/>
      <c r="J33" s="3"/>
      <c r="K33" s="57"/>
      <c r="L33" s="3"/>
      <c r="M33" s="3"/>
      <c r="N33" s="57"/>
    </row>
    <row r="34" spans="1:14" x14ac:dyDescent="0.3">
      <c r="A34" s="2">
        <v>30</v>
      </c>
      <c r="B34" s="2" t="s">
        <v>27</v>
      </c>
      <c r="C34" s="21">
        <v>8</v>
      </c>
      <c r="D34" s="66">
        <v>4</v>
      </c>
      <c r="E34" s="64">
        <f t="shared" si="0"/>
        <v>12</v>
      </c>
      <c r="F34" s="23">
        <v>10</v>
      </c>
      <c r="G34" s="23">
        <v>6</v>
      </c>
      <c r="H34" s="80">
        <f t="shared" si="1"/>
        <v>16</v>
      </c>
      <c r="I34" s="3"/>
      <c r="J34" s="3"/>
      <c r="K34" s="57"/>
      <c r="L34" s="3"/>
      <c r="M34" s="3"/>
      <c r="N34" s="57"/>
    </row>
    <row r="35" spans="1:14" x14ac:dyDescent="0.3">
      <c r="A35" s="2">
        <v>31</v>
      </c>
      <c r="B35" s="2" t="s">
        <v>135</v>
      </c>
      <c r="C35" s="21">
        <v>9</v>
      </c>
      <c r="D35" s="66">
        <v>6</v>
      </c>
      <c r="E35" s="64">
        <f t="shared" si="0"/>
        <v>15</v>
      </c>
      <c r="F35" s="23">
        <v>6</v>
      </c>
      <c r="G35" s="23">
        <v>5</v>
      </c>
      <c r="H35" s="80">
        <f t="shared" si="1"/>
        <v>11</v>
      </c>
      <c r="I35" s="3"/>
      <c r="J35" s="3"/>
      <c r="K35" s="57"/>
      <c r="L35" s="3"/>
      <c r="M35" s="3"/>
      <c r="N35" s="57"/>
    </row>
    <row r="36" spans="1:14" x14ac:dyDescent="0.3">
      <c r="A36" s="2">
        <v>32</v>
      </c>
      <c r="B36" s="2" t="s">
        <v>28</v>
      </c>
      <c r="C36" s="21">
        <v>5</v>
      </c>
      <c r="D36" s="66">
        <v>3</v>
      </c>
      <c r="E36" s="64">
        <f t="shared" si="0"/>
        <v>8</v>
      </c>
      <c r="F36" s="23">
        <v>5.9</v>
      </c>
      <c r="G36" s="23">
        <v>3.8</v>
      </c>
      <c r="H36" s="80">
        <f t="shared" si="1"/>
        <v>9.6999999999999993</v>
      </c>
      <c r="I36" s="3"/>
      <c r="J36" s="3"/>
      <c r="K36" s="57"/>
      <c r="L36" s="3"/>
      <c r="M36" s="3"/>
      <c r="N36" s="57"/>
    </row>
    <row r="37" spans="1:14" x14ac:dyDescent="0.3">
      <c r="A37" s="2">
        <v>33</v>
      </c>
      <c r="B37" s="2" t="s">
        <v>122</v>
      </c>
      <c r="C37" s="21">
        <v>4</v>
      </c>
      <c r="D37" s="66">
        <v>4</v>
      </c>
      <c r="E37" s="64">
        <f t="shared" si="0"/>
        <v>8</v>
      </c>
      <c r="F37" s="23">
        <v>4.8</v>
      </c>
      <c r="G37" s="23">
        <v>2.4</v>
      </c>
      <c r="H37" s="80">
        <f t="shared" si="1"/>
        <v>7.1999999999999993</v>
      </c>
      <c r="I37" s="3"/>
      <c r="J37" s="3"/>
      <c r="K37" s="57"/>
      <c r="L37" s="3"/>
      <c r="M37" s="3"/>
      <c r="N37" s="57"/>
    </row>
    <row r="38" spans="1:14" x14ac:dyDescent="0.3">
      <c r="A38" s="2"/>
      <c r="B38" s="2" t="s">
        <v>30</v>
      </c>
      <c r="C38" s="21"/>
      <c r="D38" s="66"/>
      <c r="E38" s="64"/>
      <c r="F38" s="23">
        <v>5.8</v>
      </c>
      <c r="G38" s="23">
        <v>5.8</v>
      </c>
      <c r="H38" s="80">
        <f t="shared" si="1"/>
        <v>11.6</v>
      </c>
      <c r="I38" s="3"/>
      <c r="J38" s="3"/>
      <c r="K38" s="57"/>
      <c r="L38" s="3"/>
      <c r="M38" s="3"/>
      <c r="N38" s="57"/>
    </row>
    <row r="39" spans="1:14" x14ac:dyDescent="0.3">
      <c r="A39" s="78"/>
      <c r="B39" s="2" t="s">
        <v>19</v>
      </c>
      <c r="C39" s="21"/>
      <c r="D39" s="66"/>
      <c r="E39" s="81"/>
      <c r="F39" s="23">
        <v>7</v>
      </c>
      <c r="G39" s="23">
        <v>6.2</v>
      </c>
      <c r="H39" s="80">
        <f t="shared" si="1"/>
        <v>13.2</v>
      </c>
      <c r="I39" s="3"/>
      <c r="J39" s="3"/>
      <c r="K39" s="57"/>
      <c r="L39" s="3"/>
      <c r="M39" s="3"/>
      <c r="N39" s="57"/>
    </row>
    <row r="40" spans="1:14" x14ac:dyDescent="0.3">
      <c r="A40" s="78"/>
      <c r="B40" s="2" t="s">
        <v>15</v>
      </c>
      <c r="C40" s="21"/>
      <c r="D40" s="66"/>
      <c r="E40" s="81"/>
      <c r="F40" s="23">
        <v>6.8</v>
      </c>
      <c r="G40" s="23">
        <v>4.4000000000000004</v>
      </c>
      <c r="H40" s="80">
        <f t="shared" si="1"/>
        <v>11.2</v>
      </c>
      <c r="I40" s="3"/>
      <c r="J40" s="3"/>
      <c r="K40" s="57"/>
      <c r="L40" s="3"/>
      <c r="M40" s="3"/>
      <c r="N40" s="57"/>
    </row>
    <row r="41" spans="1:14" x14ac:dyDescent="0.3">
      <c r="A41" s="2"/>
      <c r="B41" s="2" t="s">
        <v>165</v>
      </c>
      <c r="C41" s="21"/>
      <c r="D41" s="66"/>
      <c r="E41" s="64"/>
      <c r="F41" s="23">
        <v>7</v>
      </c>
      <c r="G41" s="23">
        <v>4.7</v>
      </c>
      <c r="H41" s="80">
        <f t="shared" si="1"/>
        <v>11.7</v>
      </c>
      <c r="I41" s="3"/>
      <c r="J41" s="3"/>
      <c r="K41" s="57"/>
      <c r="L41" s="3"/>
      <c r="M41" s="3"/>
      <c r="N41" s="57"/>
    </row>
    <row r="42" spans="1:14" x14ac:dyDescent="0.3">
      <c r="A42" s="2"/>
      <c r="B42" s="2"/>
      <c r="C42" s="21"/>
      <c r="D42" s="66"/>
      <c r="E42" s="64"/>
      <c r="F42" s="23"/>
      <c r="G42" s="86"/>
      <c r="H42" s="80"/>
      <c r="I42" s="3"/>
      <c r="J42" s="3"/>
      <c r="K42" s="57"/>
      <c r="L42" s="3"/>
      <c r="M42" s="3"/>
      <c r="N42" s="57"/>
    </row>
    <row r="43" spans="1:14" x14ac:dyDescent="0.3">
      <c r="A43" s="104" t="s">
        <v>137</v>
      </c>
      <c r="B43" s="106"/>
      <c r="C43" s="28">
        <f t="shared" ref="C43:D43" si="2">SUM(C5:C37)</f>
        <v>181</v>
      </c>
      <c r="D43" s="28">
        <f t="shared" si="2"/>
        <v>138</v>
      </c>
      <c r="E43" s="70">
        <f>SUM(E5:E37)</f>
        <v>319</v>
      </c>
      <c r="F43" s="82">
        <f t="shared" ref="F43:G43" si="3">SUM(F5:F42)</f>
        <v>185.10000000000005</v>
      </c>
      <c r="G43" s="82">
        <f t="shared" si="3"/>
        <v>142.79999999999998</v>
      </c>
      <c r="H43" s="82">
        <f>SUM(H5:H42)</f>
        <v>327.9</v>
      </c>
      <c r="I43" s="3"/>
      <c r="J43" s="3"/>
      <c r="K43" s="3"/>
      <c r="L43" s="3"/>
      <c r="M43" s="3"/>
      <c r="N43" s="3"/>
    </row>
    <row r="44" spans="1:14" x14ac:dyDescent="0.3">
      <c r="A44" s="3"/>
      <c r="B44" s="3"/>
      <c r="C44" s="12"/>
      <c r="D44" s="61"/>
      <c r="E44" s="61"/>
      <c r="F44" s="2"/>
      <c r="G44" s="3"/>
      <c r="H44" s="2"/>
      <c r="I44" s="3"/>
      <c r="J44" s="3"/>
      <c r="K44" s="3"/>
      <c r="L44" s="3"/>
      <c r="M44" s="3"/>
      <c r="N44" s="3"/>
    </row>
    <row r="45" spans="1:14" x14ac:dyDescent="0.3">
      <c r="A45" s="3"/>
      <c r="B45" s="3"/>
      <c r="C45" s="12"/>
      <c r="D45" s="61"/>
      <c r="E45" s="61"/>
      <c r="F45" s="2"/>
      <c r="G45" s="3"/>
      <c r="H45" s="2"/>
      <c r="I45" s="3"/>
      <c r="J45" s="3"/>
      <c r="K45" s="3"/>
      <c r="L45" s="3"/>
      <c r="M45" s="3"/>
      <c r="N45" s="3"/>
    </row>
    <row r="46" spans="1:14" x14ac:dyDescent="0.3">
      <c r="A46" s="3"/>
      <c r="B46" s="2"/>
      <c r="C46" s="12"/>
      <c r="D46" s="14"/>
      <c r="E46" s="61"/>
      <c r="F46" s="2"/>
      <c r="G46" s="21"/>
      <c r="H46" s="21"/>
      <c r="I46" s="3"/>
      <c r="J46" s="3"/>
      <c r="K46" s="3"/>
    </row>
    <row r="47" spans="1:14" x14ac:dyDescent="0.3">
      <c r="A47" s="3"/>
      <c r="B47" s="2"/>
      <c r="C47" s="12"/>
      <c r="D47" s="62"/>
      <c r="E47" s="61"/>
      <c r="F47" s="2"/>
      <c r="G47" s="21"/>
      <c r="H47" s="21"/>
      <c r="I47" s="3"/>
      <c r="J47" s="3"/>
      <c r="K47" s="3"/>
    </row>
    <row r="48" spans="1:14" x14ac:dyDescent="0.3">
      <c r="A48" s="3"/>
      <c r="B48" s="2"/>
      <c r="C48" s="12"/>
      <c r="D48" s="14"/>
      <c r="E48" s="61"/>
      <c r="F48" s="2"/>
      <c r="G48" s="21"/>
      <c r="H48" s="21"/>
      <c r="I48" s="3"/>
      <c r="J48" s="3"/>
      <c r="K48" s="3"/>
    </row>
    <row r="49" spans="1:11" x14ac:dyDescent="0.3">
      <c r="A49" s="3"/>
      <c r="B49" s="2"/>
      <c r="C49" s="12"/>
      <c r="D49" s="61"/>
      <c r="E49" s="61"/>
      <c r="F49" s="2"/>
      <c r="G49" s="21"/>
      <c r="H49" s="21"/>
      <c r="I49" s="3"/>
      <c r="J49" s="3"/>
      <c r="K49" s="3"/>
    </row>
    <row r="50" spans="1:11" x14ac:dyDescent="0.3">
      <c r="A50" s="3"/>
      <c r="B50" s="2"/>
      <c r="C50" s="12"/>
      <c r="D50" s="61"/>
      <c r="E50" s="61"/>
      <c r="F50" s="2"/>
      <c r="G50" s="21"/>
      <c r="H50" s="21"/>
      <c r="I50" s="3"/>
      <c r="J50" s="3"/>
      <c r="K50" s="3"/>
    </row>
    <row r="51" spans="1:11" x14ac:dyDescent="0.3">
      <c r="A51" s="3"/>
      <c r="B51" s="2"/>
      <c r="C51" s="12"/>
      <c r="D51" s="61"/>
      <c r="E51" s="61"/>
      <c r="F51" s="2"/>
      <c r="G51" s="21"/>
      <c r="H51" s="21"/>
      <c r="I51" s="3"/>
      <c r="J51" s="3"/>
      <c r="K51" s="3"/>
    </row>
    <row r="52" spans="1:11" x14ac:dyDescent="0.3">
      <c r="A52" s="3"/>
      <c r="B52" s="2"/>
      <c r="C52" s="12"/>
      <c r="D52" s="61"/>
      <c r="E52" s="61"/>
      <c r="F52" s="2"/>
      <c r="G52" s="21"/>
      <c r="H52" s="21"/>
      <c r="I52" s="3"/>
      <c r="J52" s="3"/>
      <c r="K52" s="3"/>
    </row>
    <row r="53" spans="1:11" x14ac:dyDescent="0.3">
      <c r="A53" s="3"/>
      <c r="B53" s="2"/>
      <c r="C53" s="12"/>
      <c r="D53" s="61"/>
      <c r="E53" s="61"/>
      <c r="F53" s="2"/>
      <c r="G53" s="21"/>
      <c r="H53" s="21"/>
      <c r="I53" s="3"/>
      <c r="J53" s="3"/>
      <c r="K53" s="3"/>
    </row>
    <row r="54" spans="1:11" x14ac:dyDescent="0.3">
      <c r="A54" s="3"/>
      <c r="B54" s="2"/>
      <c r="C54" s="12"/>
      <c r="D54" s="61"/>
      <c r="E54" s="61"/>
      <c r="F54" s="2"/>
      <c r="G54" s="21"/>
      <c r="H54" s="21"/>
      <c r="I54" s="3"/>
      <c r="J54" s="3"/>
      <c r="K54" s="3"/>
    </row>
    <row r="55" spans="1:11" x14ac:dyDescent="0.3">
      <c r="A55" s="3"/>
      <c r="B55" s="2"/>
      <c r="C55" s="12"/>
      <c r="D55" s="61"/>
      <c r="E55" s="61"/>
      <c r="F55" s="2"/>
      <c r="G55" s="21"/>
      <c r="H55" s="21"/>
      <c r="I55" s="3"/>
      <c r="J55" s="3"/>
      <c r="K55" s="3"/>
    </row>
    <row r="56" spans="1:11" x14ac:dyDescent="0.3">
      <c r="A56" s="3"/>
      <c r="B56" s="2"/>
      <c r="C56" s="12"/>
      <c r="D56" s="61"/>
      <c r="E56" s="61"/>
      <c r="F56" s="2"/>
      <c r="G56" s="21"/>
      <c r="H56" s="21"/>
      <c r="I56" s="3"/>
      <c r="J56" s="3"/>
      <c r="K56" s="3"/>
    </row>
    <row r="57" spans="1:11" x14ac:dyDescent="0.3">
      <c r="A57" s="3"/>
      <c r="B57" s="2"/>
      <c r="C57" s="12"/>
      <c r="D57" s="61"/>
      <c r="E57" s="61"/>
      <c r="F57" s="2"/>
      <c r="G57" s="21"/>
      <c r="H57" s="21"/>
      <c r="I57" s="3"/>
      <c r="J57" s="3"/>
      <c r="K57" s="3"/>
    </row>
    <row r="58" spans="1:11" x14ac:dyDescent="0.3">
      <c r="A58" s="3"/>
      <c r="B58" s="2"/>
      <c r="C58" s="12"/>
      <c r="D58" s="61"/>
      <c r="E58" s="61"/>
      <c r="F58" s="2"/>
      <c r="G58" s="2"/>
      <c r="H58" s="2"/>
      <c r="I58" s="3"/>
      <c r="J58" s="3"/>
      <c r="K58" s="3"/>
    </row>
    <row r="59" spans="1:11" x14ac:dyDescent="0.3">
      <c r="A59" s="3"/>
      <c r="B59" s="2"/>
      <c r="C59" s="12"/>
      <c r="D59" s="61"/>
      <c r="E59" s="61"/>
      <c r="F59" s="2"/>
      <c r="G59" s="21"/>
      <c r="H59" s="21"/>
      <c r="I59" s="5">
        <v>44015</v>
      </c>
      <c r="J59" s="3"/>
      <c r="K59" s="3"/>
    </row>
    <row r="60" spans="1:11" x14ac:dyDescent="0.3">
      <c r="A60" s="3"/>
      <c r="B60" s="2"/>
      <c r="C60" s="12"/>
      <c r="D60" s="61"/>
      <c r="E60" s="61"/>
      <c r="F60" s="2"/>
      <c r="G60" s="21"/>
      <c r="H60" s="21"/>
      <c r="I60" s="3"/>
      <c r="J60" s="3"/>
      <c r="K60" s="3"/>
    </row>
    <row r="61" spans="1:11" x14ac:dyDescent="0.3">
      <c r="A61" s="3"/>
      <c r="B61" s="3"/>
      <c r="C61" s="12"/>
      <c r="D61" s="61"/>
      <c r="E61" s="61"/>
      <c r="F61" s="3"/>
      <c r="G61" s="3"/>
      <c r="H61" s="21"/>
      <c r="I61" s="3"/>
      <c r="J61" s="3"/>
      <c r="K61" s="3"/>
    </row>
  </sheetData>
  <sortState xmlns:xlrd2="http://schemas.microsoft.com/office/spreadsheetml/2017/richdata2" ref="B5:H37">
    <sortCondition ref="B5"/>
  </sortState>
  <mergeCells count="8">
    <mergeCell ref="I2:K2"/>
    <mergeCell ref="L2:N2"/>
    <mergeCell ref="A43:B43"/>
    <mergeCell ref="A1:H1"/>
    <mergeCell ref="C2:E2"/>
    <mergeCell ref="A2:A3"/>
    <mergeCell ref="B2:B3"/>
    <mergeCell ref="F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ROTACION POTRERO</vt:lpstr>
      <vt:lpstr>COMPRA</vt:lpstr>
      <vt:lpstr>hoja de vida de ganado</vt:lpstr>
      <vt:lpstr>hoja de vida resumen</vt:lpstr>
      <vt:lpstr>PRODUCCION LECHA VACA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WILLIAM SALVADOR GOMEZ SAAVEDRA</cp:lastModifiedBy>
  <dcterms:created xsi:type="dcterms:W3CDTF">2020-02-07T14:55:54Z</dcterms:created>
  <dcterms:modified xsi:type="dcterms:W3CDTF">2025-02-11T00:52:59Z</dcterms:modified>
</cp:coreProperties>
</file>