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22f8436eb17b291/Desktop/Paula/"/>
    </mc:Choice>
  </mc:AlternateContent>
  <xr:revisionPtr revIDLastSave="5" documentId="13_ncr:1_{60EBE8CF-5685-4930-AE53-83D6B9320717}" xr6:coauthVersionLast="47" xr6:coauthVersionMax="47" xr10:uidLastSave="{5C83AA02-CA27-4DE3-BACF-75B29E7607E3}"/>
  <bookViews>
    <workbookView xWindow="-110" yWindow="-110" windowWidth="19420" windowHeight="10300" xr2:uid="{00000000-000D-0000-FFFF-FFFF00000000}"/>
  </bookViews>
  <sheets>
    <sheet name="Simulador de investimentos" sheetId="1" r:id="rId1"/>
    <sheet name="Planilha1" sheetId="2" r:id="rId2"/>
  </sheets>
  <definedNames>
    <definedName name="aporte">'Simulador de investimentos'!$C$16</definedName>
    <definedName name="dividendos_mensais">'Simulador de investimentos'!$C$20</definedName>
    <definedName name="patrimonio">'Simulador de investimentos'!$C$19</definedName>
    <definedName name="patrimonio_acumulado">'Simulador de investimentos'!$C$19</definedName>
    <definedName name="qtd_anos">'Simulador de investimentos'!$C$17</definedName>
    <definedName name="rendimenro_carteira">'Simulador de investimentos'!#REF!</definedName>
    <definedName name="rendimento_carteira">'Simulador de investimentos'!$C$12</definedName>
    <definedName name="salario">'Simulador de investimentos'!$C$11</definedName>
    <definedName name="Salário">'Simulador de investimentos'!$C$11</definedName>
    <definedName name="sugestao_investimento">'Simulador de investimentos'!$C$13</definedName>
    <definedName name="taxa_mensal">'Simulador de investimentos'!$C$18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35" i="1"/>
  <c r="C36" i="1"/>
  <c r="C37" i="1"/>
  <c r="C38" i="1"/>
  <c r="C39" i="1"/>
  <c r="C34" i="1"/>
  <c r="G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35" i="1" l="1"/>
  <c r="D36" i="1"/>
  <c r="D37" i="1"/>
  <c r="D38" i="1"/>
  <c r="D39" i="1"/>
  <c r="D34" i="1"/>
  <c r="C24" i="1"/>
  <c r="D24" i="1" s="1"/>
  <c r="C25" i="1"/>
  <c r="D25" i="1" s="1"/>
  <c r="C26" i="1"/>
  <c r="D26" i="1" s="1"/>
  <c r="C27" i="1"/>
  <c r="D27" i="1" s="1"/>
  <c r="C23" i="1"/>
  <c r="D23" i="1" s="1"/>
  <c r="C19" i="1"/>
  <c r="C20" i="1" s="1"/>
  <c r="D40" i="1" l="1"/>
</calcChain>
</file>

<file path=xl/sharedStrings.xml><?xml version="1.0" encoding="utf-8"?>
<sst xmlns="http://schemas.openxmlformats.org/spreadsheetml/2006/main" count="72" uniqueCount="35">
  <si>
    <t>Quanto investir por mês?</t>
  </si>
  <si>
    <t>Por  quantos anos?</t>
  </si>
  <si>
    <t>Taxa de rendimento mensal?</t>
  </si>
  <si>
    <t>Dividendos mensais?</t>
  </si>
  <si>
    <t>Investimento Mensal</t>
  </si>
  <si>
    <t>Patrimônio acumulado?</t>
  </si>
  <si>
    <t>Quanto em 2 anos?</t>
  </si>
  <si>
    <t>Cenários</t>
  </si>
  <si>
    <t>Quanto em 5 anos?</t>
  </si>
  <si>
    <t>Quanto em 10 anos?</t>
  </si>
  <si>
    <t>Quanto em 20 anos?</t>
  </si>
  <si>
    <t>Quanto em 30 anos?</t>
  </si>
  <si>
    <t>CONFIGURAÇÕES</t>
  </si>
  <si>
    <t>Salário</t>
  </si>
  <si>
    <t>Rendimento Carteira</t>
  </si>
  <si>
    <t>Sugestão de Investimento (30%)</t>
  </si>
  <si>
    <t>Dividendo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</si>
  <si>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</si>
  <si>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</si>
  <si>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</si>
  <si>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</si>
  <si>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</si>
  <si>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</si>
  <si>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</si>
  <si>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</si>
  <si>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</si>
  <si>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</si>
  <si>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</si>
  <si>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</si>
  <si>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</si>
  <si>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Agressivo</t>
  </si>
  <si>
    <t>%</t>
  </si>
  <si>
    <t>CHAVE</t>
  </si>
  <si>
    <t>Moderado-TIJOLO</t>
  </si>
  <si>
    <t>Formula PROCV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</si>
</sst>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0"/>
      <name val="Segoe UI"/>
      <family val="2"/>
    </font>
    <font>
      <b/>
      <sz val="12"/>
      <color theme="0"/>
      <name val="Segoe UI"/>
      <family val="2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DDDDDD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auto="1"/>
      </right>
      <top/>
      <bottom style="hair">
        <color theme="0" tint="-0.24994659260841701"/>
      </bottom>
      <diagonal/>
    </border>
    <border>
      <left style="medium">
        <color auto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auto="1"/>
      </left>
      <right style="hair">
        <color theme="0" tint="-0.24994659260841701"/>
      </right>
      <top style="hair">
        <color theme="0" tint="-0.24994659260841701"/>
      </top>
      <bottom style="medium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auto="1"/>
      </bottom>
      <diagonal/>
    </border>
    <border>
      <left style="hair">
        <color theme="0" tint="-0.24994659260841701"/>
      </left>
      <right style="medium">
        <color auto="1"/>
      </right>
      <top style="hair">
        <color theme="0" tint="-0.24994659260841701"/>
      </top>
      <bottom style="medium">
        <color auto="1"/>
      </bottom>
      <diagonal/>
    </border>
    <border>
      <left style="medium">
        <color indexed="64"/>
      </left>
      <right style="medium">
        <color theme="0" tint="-0.14996795556505021"/>
      </right>
      <top style="thin">
        <color theme="0" tint="-0.2499465926084170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thin">
        <color theme="0" tint="-0.2499465926084170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thin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8" fillId="6" borderId="0" applyNumberFormat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164" fontId="5" fillId="0" borderId="4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0" fontId="5" fillId="0" borderId="6" xfId="0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/>
    </xf>
    <xf numFmtId="10" fontId="1" fillId="0" borderId="14" xfId="0" applyNumberFormat="1" applyFont="1" applyBorder="1" applyAlignment="1">
      <alignment horizontal="center"/>
    </xf>
    <xf numFmtId="0" fontId="1" fillId="4" borderId="11" xfId="0" applyFont="1" applyFill="1" applyBorder="1"/>
    <xf numFmtId="0" fontId="1" fillId="4" borderId="13" xfId="0" applyFont="1" applyFill="1" applyBorder="1"/>
    <xf numFmtId="0" fontId="1" fillId="4" borderId="15" xfId="0" applyFont="1" applyFill="1" applyBorder="1"/>
    <xf numFmtId="164" fontId="1" fillId="4" borderId="16" xfId="0" applyNumberFormat="1" applyFont="1" applyFill="1" applyBorder="1" applyAlignment="1">
      <alignment horizontal="center"/>
    </xf>
    <xf numFmtId="0" fontId="1" fillId="4" borderId="3" xfId="0" applyFont="1" applyFill="1" applyBorder="1"/>
    <xf numFmtId="0" fontId="1" fillId="4" borderId="5" xfId="0" applyFont="1" applyFill="1" applyBorder="1"/>
    <xf numFmtId="0" fontId="1" fillId="5" borderId="18" xfId="0" applyFont="1" applyFill="1" applyBorder="1"/>
    <xf numFmtId="8" fontId="1" fillId="5" borderId="19" xfId="0" applyNumberFormat="1" applyFont="1" applyFill="1" applyBorder="1"/>
    <xf numFmtId="8" fontId="1" fillId="5" borderId="20" xfId="0" applyNumberFormat="1" applyFont="1" applyFill="1" applyBorder="1"/>
    <xf numFmtId="0" fontId="1" fillId="5" borderId="21" xfId="0" applyFont="1" applyFill="1" applyBorder="1"/>
    <xf numFmtId="8" fontId="1" fillId="5" borderId="22" xfId="0" applyNumberFormat="1" applyFont="1" applyFill="1" applyBorder="1"/>
    <xf numFmtId="164" fontId="1" fillId="5" borderId="23" xfId="0" applyNumberFormat="1" applyFont="1" applyFill="1" applyBorder="1"/>
    <xf numFmtId="0" fontId="1" fillId="5" borderId="24" xfId="0" applyFont="1" applyFill="1" applyBorder="1"/>
    <xf numFmtId="8" fontId="1" fillId="5" borderId="25" xfId="0" applyNumberFormat="1" applyFont="1" applyFill="1" applyBorder="1"/>
    <xf numFmtId="164" fontId="1" fillId="5" borderId="26" xfId="0" applyNumberFormat="1" applyFont="1" applyFill="1" applyBorder="1"/>
    <xf numFmtId="0" fontId="9" fillId="7" borderId="0" xfId="0" applyFont="1" applyFill="1"/>
    <xf numFmtId="0" fontId="0" fillId="0" borderId="0" xfId="0" applyAlignment="1">
      <alignment horizontal="center"/>
    </xf>
    <xf numFmtId="9" fontId="0" fillId="0" borderId="0" xfId="0" applyNumberFormat="1"/>
    <xf numFmtId="0" fontId="0" fillId="8" borderId="0" xfId="0" applyFill="1"/>
    <xf numFmtId="0" fontId="10" fillId="8" borderId="0" xfId="0" applyFont="1" applyFill="1" applyAlignment="1">
      <alignment horizontal="center"/>
    </xf>
    <xf numFmtId="164" fontId="9" fillId="8" borderId="0" xfId="0" applyNumberFormat="1" applyFont="1" applyFill="1"/>
    <xf numFmtId="0" fontId="3" fillId="5" borderId="27" xfId="0" applyFont="1" applyFill="1" applyBorder="1"/>
    <xf numFmtId="8" fontId="5" fillId="5" borderId="28" xfId="0" applyNumberFormat="1" applyFont="1" applyFill="1" applyBorder="1" applyAlignment="1">
      <alignment horizontal="center"/>
    </xf>
    <xf numFmtId="0" fontId="3" fillId="5" borderId="29" xfId="0" applyFont="1" applyFill="1" applyBorder="1"/>
    <xf numFmtId="8" fontId="5" fillId="5" borderId="30" xfId="0" applyNumberFormat="1" applyFont="1" applyFill="1" applyBorder="1" applyAlignment="1">
      <alignment horizontal="center"/>
    </xf>
    <xf numFmtId="0" fontId="8" fillId="6" borderId="0" xfId="2" applyAlignment="1">
      <alignment vertical="center"/>
    </xf>
    <xf numFmtId="164" fontId="0" fillId="4" borderId="0" xfId="0" applyNumberFormat="1" applyFill="1"/>
    <xf numFmtId="0" fontId="0" fillId="0" borderId="1" xfId="0" applyBorder="1"/>
    <xf numFmtId="0" fontId="0" fillId="0" borderId="17" xfId="0" applyBorder="1" applyAlignment="1">
      <alignment horizontal="center"/>
    </xf>
    <xf numFmtId="9" fontId="0" fillId="0" borderId="2" xfId="0" applyNumberFormat="1" applyBorder="1"/>
    <xf numFmtId="0" fontId="0" fillId="0" borderId="31" xfId="0" applyBorder="1"/>
    <xf numFmtId="9" fontId="0" fillId="0" borderId="32" xfId="0" applyNumberFormat="1" applyBorder="1"/>
    <xf numFmtId="0" fontId="0" fillId="0" borderId="33" xfId="0" applyBorder="1"/>
    <xf numFmtId="0" fontId="0" fillId="0" borderId="34" xfId="0" applyBorder="1" applyAlignment="1">
      <alignment horizontal="center"/>
    </xf>
    <xf numFmtId="9" fontId="0" fillId="0" borderId="35" xfId="0" applyNumberFormat="1" applyBorder="1"/>
    <xf numFmtId="0" fontId="8" fillId="6" borderId="0" xfId="2"/>
    <xf numFmtId="9" fontId="8" fillId="6" borderId="0" xfId="3" applyFont="1" applyFill="1"/>
    <xf numFmtId="0" fontId="4" fillId="9" borderId="0" xfId="0" applyFont="1" applyFill="1"/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8" fillId="6" borderId="0" xfId="2" applyAlignment="1">
      <alignment horizontal="left" vertical="center"/>
    </xf>
    <xf numFmtId="164" fontId="9" fillId="7" borderId="0" xfId="0" applyNumberFormat="1" applyFont="1" applyFill="1" applyAlignment="1">
      <alignment horizontal="left"/>
    </xf>
  </cellXfs>
  <cellStyles count="4">
    <cellStyle name="Moeda" xfId="1" builtinId="4"/>
    <cellStyle name="Neutro" xfId="2" builtinId="28"/>
    <cellStyle name="Normal" xfId="0" builtinId="0"/>
    <cellStyle name="Porcentagem" xfId="3" builtinId="5"/>
  </cellStyles>
  <dxfs count="0"/>
  <tableStyles count="0" defaultTableStyle="TableStyleMedium2" defaultPivotStyle="PivotStyleLight16"/>
  <colors>
    <mruColors>
      <color rgb="FFDDDDDD"/>
      <color rgb="FFFFFF66"/>
      <color rgb="FFFFD41D"/>
      <color rgb="FFD2A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A21-B610-3CEB631654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51-4A21-B610-3CEB631654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51-4A21-B610-3CEB631654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51-4A21-B610-3CEB631654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51-4A21-B610-3CEB631654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51-4A21-B610-3CEB631654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'Simulador de investimentos'!$B$34:$B$39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de investimentos'!$C$34:$C$39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7-4851-93B9-D1B0D24F75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42</xdr:row>
      <xdr:rowOff>19048</xdr:rowOff>
    </xdr:from>
    <xdr:to>
      <xdr:col>4</xdr:col>
      <xdr:colOff>0</xdr:colOff>
      <xdr:row>60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4CCF60-704A-4DA7-5692-264113816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350520</xdr:colOff>
      <xdr:row>0</xdr:row>
      <xdr:rowOff>182880</xdr:rowOff>
    </xdr:from>
    <xdr:to>
      <xdr:col>4</xdr:col>
      <xdr:colOff>72389</xdr:colOff>
      <xdr:row>7</xdr:row>
      <xdr:rowOff>80010</xdr:rowOff>
    </xdr:to>
    <xdr:pic>
      <xdr:nvPicPr>
        <xdr:cNvPr id="6" name="Imagem 5" descr="Imagem Ampliada de um pedaço de papel com um lápis sobre este">
          <a:extLst>
            <a:ext uri="{FF2B5EF4-FFF2-40B4-BE49-F238E27FC236}">
              <a16:creationId xmlns:a16="http://schemas.microsoft.com/office/drawing/2014/main" id="{65810330-F0B5-43C9-BC34-094FFB5C05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50520" y="182880"/>
          <a:ext cx="5878829" cy="1299210"/>
        </a:xfrm>
        <a:prstGeom prst="rect">
          <a:avLst/>
        </a:prstGeom>
      </xdr:spPr>
    </xdr:pic>
    <xdr:clientData/>
  </xdr:twoCellAnchor>
  <xdr:oneCellAnchor>
    <xdr:from>
      <xdr:col>1</xdr:col>
      <xdr:colOff>3057525</xdr:colOff>
      <xdr:row>1</xdr:row>
      <xdr:rowOff>161925</xdr:rowOff>
    </xdr:from>
    <xdr:ext cx="2505075" cy="1009649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9357EB0B-C0E1-F96F-B9B9-AE7133B4AA7E}"/>
            </a:ext>
          </a:extLst>
        </xdr:cNvPr>
        <xdr:cNvSpPr txBox="1"/>
      </xdr:nvSpPr>
      <xdr:spPr>
        <a:xfrm>
          <a:off x="3419475" y="352425"/>
          <a:ext cx="2505075" cy="1009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2400" b="1">
              <a:latin typeface="72 Black" panose="020B0A04030603020204" pitchFamily="34" charset="0"/>
              <a:cs typeface="72 Black" panose="020B0A04030603020204" pitchFamily="34" charset="0"/>
            </a:rPr>
            <a:t>ANA INVEST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3:H71"/>
  <sheetViews>
    <sheetView showGridLines="0" showRowColHeaders="0" tabSelected="1" workbookViewId="0">
      <selection activeCell="C30" sqref="C30:D30"/>
    </sheetView>
  </sheetViews>
  <sheetFormatPr defaultColWidth="0" defaultRowHeight="14.5" x14ac:dyDescent="0.35"/>
  <cols>
    <col min="1" max="1" width="5.453125" customWidth="1"/>
    <col min="2" max="2" width="51.1796875" customWidth="1"/>
    <col min="3" max="3" width="19.81640625" customWidth="1"/>
    <col min="4" max="4" width="15.7265625" customWidth="1"/>
    <col min="5" max="5" width="2.453125" customWidth="1"/>
    <col min="6" max="6" width="1" customWidth="1"/>
    <col min="7" max="7" width="3" customWidth="1"/>
    <col min="8" max="8" width="2.26953125" customWidth="1"/>
    <col min="9" max="16384" width="9.1796875" hidden="1"/>
  </cols>
  <sheetData>
    <row r="3" spans="2:3" ht="20.5" customHeight="1" x14ac:dyDescent="0.35"/>
    <row r="9" spans="2:3" ht="15" thickBot="1" x14ac:dyDescent="0.4"/>
    <row r="10" spans="2:3" ht="29" x14ac:dyDescent="0.35">
      <c r="B10" s="46" t="s">
        <v>12</v>
      </c>
      <c r="C10" s="47"/>
    </row>
    <row r="11" spans="2:3" ht="17.25" customHeight="1" x14ac:dyDescent="0.4">
      <c r="B11" s="8" t="s">
        <v>13</v>
      </c>
      <c r="C11" s="6">
        <v>5000</v>
      </c>
    </row>
    <row r="12" spans="2:3" ht="17.25" customHeight="1" x14ac:dyDescent="0.4">
      <c r="B12" s="9" t="s">
        <v>14</v>
      </c>
      <c r="C12" s="7">
        <v>6.0000000000000001E-3</v>
      </c>
    </row>
    <row r="13" spans="2:3" ht="17.25" customHeight="1" thickBot="1" x14ac:dyDescent="0.45">
      <c r="B13" s="10" t="s">
        <v>15</v>
      </c>
      <c r="C13" s="11">
        <f>salario*30%</f>
        <v>1500</v>
      </c>
    </row>
    <row r="14" spans="2:3" ht="15" thickBot="1" x14ac:dyDescent="0.4"/>
    <row r="15" spans="2:3" ht="30.75" customHeight="1" thickBot="1" x14ac:dyDescent="0.4">
      <c r="B15" s="48" t="s">
        <v>4</v>
      </c>
      <c r="C15" s="49"/>
    </row>
    <row r="16" spans="2:3" ht="17.25" customHeight="1" x14ac:dyDescent="0.4">
      <c r="B16" s="12" t="s">
        <v>0</v>
      </c>
      <c r="C16" s="2">
        <v>200</v>
      </c>
    </row>
    <row r="17" spans="1:4" ht="17.25" customHeight="1" x14ac:dyDescent="0.4">
      <c r="B17" s="13" t="s">
        <v>1</v>
      </c>
      <c r="C17" s="3">
        <v>5</v>
      </c>
    </row>
    <row r="18" spans="1:4" ht="17.25" customHeight="1" x14ac:dyDescent="0.4">
      <c r="B18" s="13" t="s">
        <v>2</v>
      </c>
      <c r="C18" s="4">
        <v>7.6E-3</v>
      </c>
    </row>
    <row r="19" spans="1:4" ht="17.25" customHeight="1" thickBot="1" x14ac:dyDescent="0.45">
      <c r="B19" s="29" t="s">
        <v>5</v>
      </c>
      <c r="C19" s="30">
        <f>FV(taxa_mensal,qtd_anos*12,aporte*-1)</f>
        <v>15132.435155286934</v>
      </c>
    </row>
    <row r="20" spans="1:4" ht="17.25" customHeight="1" x14ac:dyDescent="0.4">
      <c r="B20" s="31" t="s">
        <v>3</v>
      </c>
      <c r="C20" s="32">
        <f>patrimonio*rendimento_carteira</f>
        <v>90.794610931721607</v>
      </c>
    </row>
    <row r="21" spans="1:4" ht="15" thickBot="1" x14ac:dyDescent="0.4"/>
    <row r="22" spans="1:4" ht="29" x14ac:dyDescent="0.35">
      <c r="B22" s="50" t="s">
        <v>7</v>
      </c>
      <c r="C22" s="51"/>
      <c r="D22" s="5" t="s">
        <v>16</v>
      </c>
    </row>
    <row r="23" spans="1:4" ht="17.25" customHeight="1" x14ac:dyDescent="0.4">
      <c r="A23" s="1">
        <v>2</v>
      </c>
      <c r="B23" s="14" t="s">
        <v>6</v>
      </c>
      <c r="C23" s="15">
        <f>FV(taxa_mensal,A23*12,aporte*-1)</f>
        <v>5243.8632164141763</v>
      </c>
      <c r="D23" s="16">
        <f>C23*rendimento_carteira</f>
        <v>31.463179298485059</v>
      </c>
    </row>
    <row r="24" spans="1:4" ht="17.25" customHeight="1" x14ac:dyDescent="0.4">
      <c r="A24" s="1">
        <v>5</v>
      </c>
      <c r="B24" s="17" t="s">
        <v>8</v>
      </c>
      <c r="C24" s="18">
        <f>FV(taxa_mensal,A24*12,aporte*-1)</f>
        <v>15132.435155286934</v>
      </c>
      <c r="D24" s="19">
        <f>C24*rendimento_carteira</f>
        <v>90.794610931721607</v>
      </c>
    </row>
    <row r="25" spans="1:4" ht="17.25" customHeight="1" x14ac:dyDescent="0.4">
      <c r="A25" s="1">
        <v>10</v>
      </c>
      <c r="B25" s="17" t="s">
        <v>9</v>
      </c>
      <c r="C25" s="18">
        <f>FV(taxa_mensal,A25*12,aporte*-1)</f>
        <v>38966.512872274485</v>
      </c>
      <c r="D25" s="19">
        <f>C25*rendimento_carteira</f>
        <v>233.79907723364693</v>
      </c>
    </row>
    <row r="26" spans="1:4" ht="17.25" customHeight="1" x14ac:dyDescent="0.4">
      <c r="A26" s="1">
        <v>20</v>
      </c>
      <c r="B26" s="17" t="s">
        <v>10</v>
      </c>
      <c r="C26" s="18">
        <f>FV(taxa_mensal,A26*12,aporte*-1)</f>
        <v>135631.81251070407</v>
      </c>
      <c r="D26" s="19">
        <f>C26*rendimento_carteira</f>
        <v>813.79087506422445</v>
      </c>
    </row>
    <row r="27" spans="1:4" ht="17.25" customHeight="1" thickBot="1" x14ac:dyDescent="0.45">
      <c r="A27" s="1">
        <v>30</v>
      </c>
      <c r="B27" s="20" t="s">
        <v>11</v>
      </c>
      <c r="C27" s="21">
        <f>FV(taxa_mensal,A27*12,aporte*-1)</f>
        <v>375432.07857033284</v>
      </c>
      <c r="D27" s="22">
        <f>C27*rendimento_carteira</f>
        <v>2252.5924714219973</v>
      </c>
    </row>
    <row r="30" spans="1:4" x14ac:dyDescent="0.35">
      <c r="B30" s="33" t="s">
        <v>17</v>
      </c>
      <c r="C30" s="52" t="s">
        <v>18</v>
      </c>
      <c r="D30" s="52"/>
    </row>
    <row r="31" spans="1:4" x14ac:dyDescent="0.35">
      <c r="B31" s="23" t="s">
        <v>19</v>
      </c>
      <c r="C31" s="53">
        <v>500</v>
      </c>
      <c r="D31" s="53"/>
    </row>
    <row r="33" spans="2:4" ht="15" customHeight="1" x14ac:dyDescent="0.35">
      <c r="B33" s="27" t="s">
        <v>20</v>
      </c>
      <c r="C33" s="27" t="s">
        <v>21</v>
      </c>
      <c r="D33" s="27" t="s">
        <v>22</v>
      </c>
    </row>
    <row r="34" spans="2:4" ht="15" customHeight="1" x14ac:dyDescent="0.35">
      <c r="B34" s="24" t="s">
        <v>23</v>
      </c>
      <c r="C34" s="25">
        <f>VLOOKUP($C$30&amp;"-"&amp;B34,Planilha1!$A:$D,4,FALSE)</f>
        <v>0.32</v>
      </c>
      <c r="D34" s="34">
        <f>C34*$C$31</f>
        <v>160</v>
      </c>
    </row>
    <row r="35" spans="2:4" ht="15" customHeight="1" x14ac:dyDescent="0.35">
      <c r="B35" s="24" t="s">
        <v>24</v>
      </c>
      <c r="C35" s="25">
        <f>VLOOKUP($C$30&amp;"-"&amp;B35,Planilha1!$A:$D,4,FALSE)</f>
        <v>0.35</v>
      </c>
      <c r="D35" s="34">
        <f t="shared" ref="D35:D39" si="0">C35*$C$31</f>
        <v>175</v>
      </c>
    </row>
    <row r="36" spans="2:4" ht="15" customHeight="1" x14ac:dyDescent="0.35">
      <c r="B36" s="24" t="s">
        <v>25</v>
      </c>
      <c r="C36" s="25">
        <f>VLOOKUP($C$30&amp;"-"&amp;B36,Planilha1!$A:$D,4,FALSE)</f>
        <v>0.08</v>
      </c>
      <c r="D36" s="34">
        <f t="shared" si="0"/>
        <v>40</v>
      </c>
    </row>
    <row r="37" spans="2:4" ht="15" customHeight="1" x14ac:dyDescent="0.35">
      <c r="B37" s="24" t="s">
        <v>26</v>
      </c>
      <c r="C37" s="25">
        <f>VLOOKUP($C$30&amp;"-"&amp;B37,Planilha1!$A:$D,4,FALSE)</f>
        <v>0.05</v>
      </c>
      <c r="D37" s="34">
        <f t="shared" si="0"/>
        <v>25</v>
      </c>
    </row>
    <row r="38" spans="2:4" ht="15" customHeight="1" x14ac:dyDescent="0.35">
      <c r="B38" s="24" t="s">
        <v>27</v>
      </c>
      <c r="C38" s="25">
        <f>VLOOKUP($C$30&amp;"-"&amp;B38,Planilha1!$A:$D,4,FALSE)</f>
        <v>0.1</v>
      </c>
      <c r="D38" s="34">
        <f t="shared" si="0"/>
        <v>50</v>
      </c>
    </row>
    <row r="39" spans="2:4" ht="15" customHeight="1" x14ac:dyDescent="0.35">
      <c r="B39" s="24" t="s">
        <v>28</v>
      </c>
      <c r="C39" s="25">
        <f>VLOOKUP($C$30&amp;"-"&amp;B39,Planilha1!$A:$D,4,FALSE)</f>
        <v>0.1</v>
      </c>
      <c r="D39" s="34">
        <f t="shared" si="0"/>
        <v>50</v>
      </c>
    </row>
    <row r="40" spans="2:4" ht="15" customHeight="1" x14ac:dyDescent="0.35">
      <c r="B40" s="26"/>
      <c r="C40" s="26"/>
      <c r="D40" s="28">
        <f>SUM(D34:D39)</f>
        <v>500</v>
      </c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</sheetData>
  <mergeCells count="5">
    <mergeCell ref="B10:C10"/>
    <mergeCell ref="B15:C15"/>
    <mergeCell ref="B22:C22"/>
    <mergeCell ref="C30:D30"/>
    <mergeCell ref="C31:D31"/>
  </mergeCells>
  <dataValidations count="1">
    <dataValidation type="list" allowBlank="1" showInputMessage="1" showErrorMessage="1" sqref="C30:D30" xr:uid="{00000000-0002-0000-0000-000000000000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2:G20"/>
  <sheetViews>
    <sheetView workbookViewId="0">
      <selection activeCell="F13" sqref="F13"/>
    </sheetView>
  </sheetViews>
  <sheetFormatPr defaultRowHeight="14.5" x14ac:dyDescent="0.35"/>
  <cols>
    <col min="1" max="1" width="30.7265625" bestFit="1" customWidth="1"/>
    <col min="2" max="2" width="20" customWidth="1"/>
    <col min="3" max="3" width="19.453125" bestFit="1" customWidth="1"/>
    <col min="6" max="6" width="16.81640625" customWidth="1"/>
  </cols>
  <sheetData>
    <row r="2" spans="1:7" ht="15" thickBot="1" x14ac:dyDescent="0.4">
      <c r="A2" s="45" t="s">
        <v>32</v>
      </c>
      <c r="B2" s="45" t="s">
        <v>17</v>
      </c>
      <c r="C2" s="45" t="s">
        <v>20</v>
      </c>
      <c r="D2" s="45" t="s">
        <v>31</v>
      </c>
      <c r="F2" t="s">
        <v>34</v>
      </c>
    </row>
    <row r="3" spans="1:7" x14ac:dyDescent="0.35">
      <c r="A3" s="35" t="str">
        <f>B3&amp;"-"&amp;C3</f>
        <v>Agressivo-PAPEL</v>
      </c>
      <c r="B3" s="36" t="s">
        <v>30</v>
      </c>
      <c r="C3" s="36" t="s">
        <v>23</v>
      </c>
      <c r="D3" s="37">
        <v>0.5</v>
      </c>
      <c r="G3" t="s">
        <v>31</v>
      </c>
    </row>
    <row r="4" spans="1:7" x14ac:dyDescent="0.35">
      <c r="A4" s="38" t="str">
        <f t="shared" ref="A4:A20" si="0">B4&amp;"-"&amp;C4</f>
        <v>Agressivo-TIJOLO</v>
      </c>
      <c r="B4" s="24" t="s">
        <v>30</v>
      </c>
      <c r="C4" s="24" t="s">
        <v>24</v>
      </c>
      <c r="D4" s="39">
        <v>0.1</v>
      </c>
      <c r="F4" s="43" t="s">
        <v>33</v>
      </c>
      <c r="G4" s="44">
        <f>VLOOKUP(F4,$A:$D,4,FALSE)</f>
        <v>0.35</v>
      </c>
    </row>
    <row r="5" spans="1:7" x14ac:dyDescent="0.35">
      <c r="A5" s="38" t="str">
        <f t="shared" si="0"/>
        <v>Agressivo-HÍBRIDOS</v>
      </c>
      <c r="B5" s="24" t="s">
        <v>30</v>
      </c>
      <c r="C5" s="24" t="s">
        <v>25</v>
      </c>
      <c r="D5" s="39">
        <v>0.05</v>
      </c>
    </row>
    <row r="6" spans="1:7" x14ac:dyDescent="0.35">
      <c r="A6" s="38" t="str">
        <f t="shared" si="0"/>
        <v>Agressivo-FOFs</v>
      </c>
      <c r="B6" s="24" t="s">
        <v>30</v>
      </c>
      <c r="C6" s="24" t="s">
        <v>26</v>
      </c>
      <c r="D6" s="39">
        <v>0.05</v>
      </c>
    </row>
    <row r="7" spans="1:7" x14ac:dyDescent="0.35">
      <c r="A7" s="38" t="str">
        <f t="shared" si="0"/>
        <v>Agressivo-DESENVOLVIMENTO</v>
      </c>
      <c r="B7" s="24" t="s">
        <v>30</v>
      </c>
      <c r="C7" s="24" t="s">
        <v>27</v>
      </c>
      <c r="D7" s="39">
        <v>0.2</v>
      </c>
    </row>
    <row r="8" spans="1:7" ht="15" thickBot="1" x14ac:dyDescent="0.4">
      <c r="A8" s="40" t="str">
        <f t="shared" si="0"/>
        <v>Agressivo-HOTELARIAS</v>
      </c>
      <c r="B8" s="41" t="s">
        <v>30</v>
      </c>
      <c r="C8" s="41" t="s">
        <v>28</v>
      </c>
      <c r="D8" s="42">
        <v>0.1</v>
      </c>
    </row>
    <row r="9" spans="1:7" x14ac:dyDescent="0.35">
      <c r="A9" s="38" t="str">
        <f t="shared" si="0"/>
        <v>Moderado-PAPEL</v>
      </c>
      <c r="B9" s="24" t="s">
        <v>18</v>
      </c>
      <c r="C9" s="24" t="s">
        <v>23</v>
      </c>
      <c r="D9" s="39">
        <v>0.32</v>
      </c>
    </row>
    <row r="10" spans="1:7" x14ac:dyDescent="0.35">
      <c r="A10" s="38" t="str">
        <f t="shared" si="0"/>
        <v>Moderado-TIJOLO</v>
      </c>
      <c r="B10" s="24" t="s">
        <v>18</v>
      </c>
      <c r="C10" s="24" t="s">
        <v>24</v>
      </c>
      <c r="D10" s="39">
        <v>0.35</v>
      </c>
    </row>
    <row r="11" spans="1:7" x14ac:dyDescent="0.35">
      <c r="A11" s="38" t="str">
        <f t="shared" si="0"/>
        <v>Moderado-HÍBRIDOS</v>
      </c>
      <c r="B11" s="24" t="s">
        <v>18</v>
      </c>
      <c r="C11" s="24" t="s">
        <v>25</v>
      </c>
      <c r="D11" s="39">
        <v>0.08</v>
      </c>
    </row>
    <row r="12" spans="1:7" x14ac:dyDescent="0.35">
      <c r="A12" s="38" t="str">
        <f t="shared" si="0"/>
        <v>Moderado-FOFs</v>
      </c>
      <c r="B12" s="24" t="s">
        <v>18</v>
      </c>
      <c r="C12" s="24" t="s">
        <v>26</v>
      </c>
      <c r="D12" s="39">
        <v>0.05</v>
      </c>
    </row>
    <row r="13" spans="1:7" x14ac:dyDescent="0.35">
      <c r="A13" s="38" t="str">
        <f t="shared" si="0"/>
        <v>Moderado-DESENVOLVIMENTO</v>
      </c>
      <c r="B13" s="24" t="s">
        <v>18</v>
      </c>
      <c r="C13" s="24" t="s">
        <v>27</v>
      </c>
      <c r="D13" s="39">
        <v>0.1</v>
      </c>
    </row>
    <row r="14" spans="1:7" ht="15" thickBot="1" x14ac:dyDescent="0.4">
      <c r="A14" s="38" t="str">
        <f t="shared" si="0"/>
        <v>Moderado-HOTELARIAS</v>
      </c>
      <c r="B14" s="24" t="s">
        <v>18</v>
      </c>
      <c r="C14" s="24" t="s">
        <v>28</v>
      </c>
      <c r="D14" s="39">
        <v>0.1</v>
      </c>
    </row>
    <row r="15" spans="1:7" x14ac:dyDescent="0.35">
      <c r="A15" s="35" t="str">
        <f t="shared" si="0"/>
        <v>Conservador-PAPEL</v>
      </c>
      <c r="B15" s="36" t="s">
        <v>29</v>
      </c>
      <c r="C15" s="36" t="s">
        <v>23</v>
      </c>
      <c r="D15" s="37">
        <v>0.3</v>
      </c>
    </row>
    <row r="16" spans="1:7" x14ac:dyDescent="0.35">
      <c r="A16" s="38" t="str">
        <f t="shared" si="0"/>
        <v>Conservador-TIJOLO</v>
      </c>
      <c r="B16" s="24" t="s">
        <v>29</v>
      </c>
      <c r="C16" s="24" t="s">
        <v>24</v>
      </c>
      <c r="D16" s="39">
        <v>0.5</v>
      </c>
    </row>
    <row r="17" spans="1:4" x14ac:dyDescent="0.35">
      <c r="A17" s="38" t="str">
        <f t="shared" si="0"/>
        <v>Conservador-HÍBRIDOS</v>
      </c>
      <c r="B17" s="24" t="s">
        <v>29</v>
      </c>
      <c r="C17" s="24" t="s">
        <v>25</v>
      </c>
      <c r="D17" s="39">
        <v>0.1</v>
      </c>
    </row>
    <row r="18" spans="1:4" x14ac:dyDescent="0.35">
      <c r="A18" s="38" t="str">
        <f t="shared" si="0"/>
        <v>Conservador-FOFs</v>
      </c>
      <c r="B18" s="24" t="s">
        <v>29</v>
      </c>
      <c r="C18" s="24" t="s">
        <v>26</v>
      </c>
      <c r="D18" s="39">
        <v>0.1</v>
      </c>
    </row>
    <row r="19" spans="1:4" ht="15" thickBot="1" x14ac:dyDescent="0.4">
      <c r="A19" s="40" t="str">
        <f t="shared" si="0"/>
        <v>Conservador-DESENVOLVIMENTO</v>
      </c>
      <c r="B19" s="41" t="s">
        <v>29</v>
      </c>
      <c r="C19" s="41" t="s">
        <v>27</v>
      </c>
      <c r="D19" s="42">
        <v>0</v>
      </c>
    </row>
    <row r="20" spans="1:4" ht="15" thickBot="1" x14ac:dyDescent="0.4">
      <c r="A20" s="40" t="str">
        <f t="shared" si="0"/>
        <v>Conservador-HOTELARIAS</v>
      </c>
      <c r="B20" s="41" t="s">
        <v>29</v>
      </c>
      <c r="C20" s="41" t="s">
        <v>28</v>
      </c>
      <c r="D20" s="4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Simulador de investimentos</vt:lpstr>
      <vt:lpstr>Planilha1</vt:lpstr>
      <vt:lpstr>aporte</vt:lpstr>
      <vt:lpstr>dividendos_mensais</vt:lpstr>
      <vt:lpstr>patrimonio</vt:lpstr>
      <vt:lpstr>patrimonio_acumulado</vt:lpstr>
      <vt:lpstr>qtd_anos</vt:lpstr>
      <vt:lpstr>rendimento_carteira</vt:lpstr>
      <vt:lpstr>salario</vt:lpstr>
      <vt:lpstr>Salário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Merouço Romão de Azevedo</dc:creator>
  <cp:lastModifiedBy>Ana Paula Merouço Romão de Azevedo</cp:lastModifiedBy>
  <dcterms:created xsi:type="dcterms:W3CDTF">2025-05-31T15:18:06Z</dcterms:created>
  <dcterms:modified xsi:type="dcterms:W3CDTF">2025-06-05T22:25:05Z</dcterms:modified>
</cp:coreProperties>
</file>