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proba1_1" localSheetId="0">Sheet1!$A$1:$B$300</definedName>
  </definedNames>
  <calcPr calcId="144525"/>
</workbook>
</file>

<file path=xl/calcChain.xml><?xml version="1.0" encoding="utf-8"?>
<calcChain xmlns="http://schemas.openxmlformats.org/spreadsheetml/2006/main">
  <c r="K9" i="1" l="1"/>
  <c r="K8" i="1"/>
  <c r="K6" i="1"/>
  <c r="J9" i="1"/>
  <c r="I9" i="1"/>
  <c r="I8" i="1"/>
  <c r="I7" i="1"/>
  <c r="I6" i="1"/>
  <c r="J8" i="1"/>
  <c r="J7" i="1"/>
  <c r="K7" i="1"/>
  <c r="K5" i="1"/>
  <c r="M8" i="1"/>
  <c r="M7" i="1"/>
  <c r="L7" i="1"/>
  <c r="L9" i="1"/>
  <c r="L6" i="1"/>
  <c r="M6" i="1"/>
  <c r="M5" i="1"/>
  <c r="L5" i="1"/>
  <c r="J6" i="1"/>
  <c r="J5" i="1"/>
  <c r="M9" i="1"/>
  <c r="L8" i="1"/>
  <c r="I5" i="1"/>
  <c r="I12" i="1" l="1"/>
</calcChain>
</file>

<file path=xl/connections.xml><?xml version="1.0" encoding="utf-8"?>
<connections xmlns="http://schemas.openxmlformats.org/spreadsheetml/2006/main">
  <connection id="1" name="proba1" type="6" refreshedVersion="4" background="1" saveData="1">
    <textPr codePage="1251" sourceFile="C:\Users\Savic\git\jfuzzy\FuzzySistemLojalnosti\proba1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<sst xmlns="http://schemas.openxmlformats.org/spreadsheetml/2006/main" count="613" uniqueCount="8">
  <si>
    <t>bronzana</t>
  </si>
  <si>
    <t>dijamantska</t>
  </si>
  <si>
    <t>nelojalan</t>
  </si>
  <si>
    <t>zlatna</t>
  </si>
  <si>
    <t>srebrna</t>
  </si>
  <si>
    <t>stvarne</t>
  </si>
  <si>
    <t>predvidjene</t>
  </si>
  <si>
    <t>Tacnost: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</si>
</sst>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ba1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>
      <selection activeCell="I17" sqref="I17"/>
    </sheetView>
  </sheetViews>
  <sheetFormatPr defaultRowHeight="15" x14ac:dyDescent="0.25"/>
  <cols>
    <col min="1" max="2" width="11.7109375" bestFit="1" customWidth="1"/>
    <col min="6" max="6" width="7" customWidth="1"/>
    <col min="7" max="7" width="14.140625" customWidth="1"/>
    <col min="8" max="8" width="13.140625" customWidth="1"/>
    <col min="9" max="9" width="13.28515625" customWidth="1"/>
    <col min="13" max="13" width="12.5703125" customWidth="1"/>
  </cols>
  <sheetData>
    <row r="1" spans="1:13" x14ac:dyDescent="0.25">
      <c r="A1" t="s">
        <v>0</v>
      </c>
      <c r="B1" t="s">
        <v>2</v>
      </c>
    </row>
    <row r="2" spans="1:13" x14ac:dyDescent="0.25">
      <c r="A2" t="s">
        <v>1</v>
      </c>
      <c r="B2" t="s">
        <v>1</v>
      </c>
    </row>
    <row r="3" spans="1:13" x14ac:dyDescent="0.25">
      <c r="A3" t="s">
        <v>0</v>
      </c>
      <c r="B3" t="s">
        <v>0</v>
      </c>
      <c r="J3" t="s">
        <v>5</v>
      </c>
    </row>
    <row r="4" spans="1:13" x14ac:dyDescent="0.25">
      <c r="A4" t="s">
        <v>2</v>
      </c>
      <c r="B4" t="s">
        <v>2</v>
      </c>
      <c r="H4" s="1"/>
      <c r="I4" s="1" t="s">
        <v>2</v>
      </c>
      <c r="J4" s="1" t="s">
        <v>0</v>
      </c>
      <c r="K4" s="1" t="s">
        <v>4</v>
      </c>
      <c r="L4" s="1" t="s">
        <v>3</v>
      </c>
      <c r="M4" s="1" t="s">
        <v>1</v>
      </c>
    </row>
    <row r="5" spans="1:13" x14ac:dyDescent="0.25">
      <c r="A5" t="s">
        <v>2</v>
      </c>
      <c r="B5" t="s">
        <v>0</v>
      </c>
      <c r="H5" s="1" t="s">
        <v>2</v>
      </c>
      <c r="I5" s="1">
        <f>COUNTIFS(A1:A300,"=nelojalan",B1:B300,"=nelojalan")</f>
        <v>231</v>
      </c>
      <c r="J5" s="1">
        <f>COUNTIFS(A1:A300,"=nelojalan",B1:B300,"=bronzana")</f>
        <v>8</v>
      </c>
      <c r="K5" s="1">
        <f>COUNTIFS(A1:A300,"=bronzana",B1:B300,"=srebrna")</f>
        <v>2</v>
      </c>
      <c r="L5" s="1">
        <f>COUNTIFS(A1:A300,"=nelojalan",B1:B300,"=zlatna")</f>
        <v>2</v>
      </c>
      <c r="M5" s="1">
        <f>COUNTIFS(A1:A300,"=nelojalan",B1:B300,"=dijamantska")</f>
        <v>0</v>
      </c>
    </row>
    <row r="6" spans="1:13" x14ac:dyDescent="0.25">
      <c r="A6" t="s">
        <v>3</v>
      </c>
      <c r="B6" t="s">
        <v>1</v>
      </c>
      <c r="H6" s="1" t="s">
        <v>0</v>
      </c>
      <c r="I6" s="1">
        <f>COUNTIFS(A1:A300,"=bronzana",B1:B300,"=nelojalan")</f>
        <v>5</v>
      </c>
      <c r="J6" s="1">
        <f>COUNTIFS(A1:A300,"=bronzana",B1:B300,"=bronzana")</f>
        <v>40</v>
      </c>
      <c r="K6" s="1">
        <f>COUNTIFS(A1:A300,"=nelojalan",B1:B300,"=srebrna")</f>
        <v>3</v>
      </c>
      <c r="L6" s="1">
        <f>COUNTIFS(A1:A300,"=bronzana",B1:B300,"=zlatna")</f>
        <v>2</v>
      </c>
      <c r="M6" s="1">
        <f>COUNTIFS(A1:A300,"=bronzana",B1:B300,"=dijamantska")</f>
        <v>0</v>
      </c>
    </row>
    <row r="7" spans="1:13" x14ac:dyDescent="0.25">
      <c r="A7" t="s">
        <v>0</v>
      </c>
      <c r="B7" t="s">
        <v>0</v>
      </c>
      <c r="H7" s="1" t="s">
        <v>4</v>
      </c>
      <c r="I7" s="1">
        <f>COUNTIFS(A1:A300,"=srebrna",B1:B300,"=nelojalan")</f>
        <v>0</v>
      </c>
      <c r="J7" s="1">
        <f>COUNTIFS(A1:A300,"=srebrna",B1:B300,"=bronzana")</f>
        <v>0</v>
      </c>
      <c r="K7" s="1">
        <f>COUNTIFS(A1:A300,"=srebrna",B1:B300,"=srebrna")</f>
        <v>1</v>
      </c>
      <c r="L7" s="1">
        <f>COUNTIFS(A1:A300,"=srebrna",B1:B300,"=zlatna")</f>
        <v>0</v>
      </c>
      <c r="M7" s="1">
        <f>COUNTIFS(A1:A300,"=srebrna",B1:B300,"=dijamantska")</f>
        <v>0</v>
      </c>
    </row>
    <row r="8" spans="1:13" x14ac:dyDescent="0.25">
      <c r="A8" t="s">
        <v>2</v>
      </c>
      <c r="B8" t="s">
        <v>2</v>
      </c>
      <c r="G8" t="s">
        <v>6</v>
      </c>
      <c r="H8" s="1" t="s">
        <v>3</v>
      </c>
      <c r="I8" s="1">
        <f>COUNTIFS(A1:A300,"=zlatna",B1:B300,"=nelojalan")</f>
        <v>0</v>
      </c>
      <c r="J8" s="1">
        <f>COUNTIFS(A1:A300,"=zlatna",B1:B300,"=bronzana")</f>
        <v>0</v>
      </c>
      <c r="K8" s="1">
        <f>COUNTIFS(A1:A300,"=zlatna",B1:B300,"=srebrna")</f>
        <v>0</v>
      </c>
      <c r="L8" s="1">
        <f>COUNTIFS(A1:A300,"=zlatna",B1:B300,"=zlatna")</f>
        <v>2</v>
      </c>
      <c r="M8" s="1">
        <f>COUNTIFS(A1:A300,"=zlatna",B1:B300,"=dijamantska")</f>
        <v>3</v>
      </c>
    </row>
    <row r="9" spans="1:13" x14ac:dyDescent="0.25">
      <c r="A9" t="s">
        <v>0</v>
      </c>
      <c r="B9" t="s">
        <v>0</v>
      </c>
      <c r="H9" s="1" t="s">
        <v>1</v>
      </c>
      <c r="I9" s="1">
        <f>COUNTIFS(A1:A300,"=dijamantska",B1:B300,"=nelojalan")</f>
        <v>0</v>
      </c>
      <c r="J9" s="1">
        <f>COUNTIFS(A1:A300,"=dijamantska",B1:B300,"=bronzana")</f>
        <v>0</v>
      </c>
      <c r="K9" s="1">
        <f>COUNTIFS(A1:A300,"=dijamantska",B1:B300,"=srebrna")</f>
        <v>0</v>
      </c>
      <c r="L9" s="1">
        <f>COUNTIFS(A1:A300,"=dijamanstka",B1:B300,"=zlatna")</f>
        <v>0</v>
      </c>
      <c r="M9" s="1">
        <f>COUNTIFS(A1:A300,"=dijamantska",B1:B300,"=dijamantska")</f>
        <v>1</v>
      </c>
    </row>
    <row r="10" spans="1:13" x14ac:dyDescent="0.25">
      <c r="A10" t="s">
        <v>0</v>
      </c>
      <c r="B10" t="s">
        <v>0</v>
      </c>
    </row>
    <row r="11" spans="1:13" x14ac:dyDescent="0.25">
      <c r="A11" t="s">
        <v>0</v>
      </c>
      <c r="B11" t="s">
        <v>0</v>
      </c>
    </row>
    <row r="12" spans="1:13" x14ac:dyDescent="0.25">
      <c r="A12" t="s">
        <v>3</v>
      </c>
      <c r="B12" t="s">
        <v>1</v>
      </c>
      <c r="H12" t="s">
        <v>7</v>
      </c>
      <c r="I12">
        <f>(I5+J6+K7+L8+M9)/300</f>
        <v>0.91666666666666663</v>
      </c>
    </row>
    <row r="13" spans="1:13" x14ac:dyDescent="0.25">
      <c r="A13" t="s">
        <v>2</v>
      </c>
      <c r="B13" t="s">
        <v>2</v>
      </c>
    </row>
    <row r="14" spans="1:13" x14ac:dyDescent="0.25">
      <c r="A14" t="s">
        <v>0</v>
      </c>
      <c r="B14" t="s">
        <v>0</v>
      </c>
    </row>
    <row r="15" spans="1:13" x14ac:dyDescent="0.25">
      <c r="A15" t="s">
        <v>2</v>
      </c>
      <c r="B15" t="s">
        <v>2</v>
      </c>
    </row>
    <row r="16" spans="1:13" x14ac:dyDescent="0.25">
      <c r="A16" t="s">
        <v>3</v>
      </c>
      <c r="B16" t="s">
        <v>3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0</v>
      </c>
      <c r="B21" t="s">
        <v>0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4</v>
      </c>
    </row>
    <row r="25" spans="1:2" x14ac:dyDescent="0.25">
      <c r="A25" t="s">
        <v>2</v>
      </c>
      <c r="B25" t="s">
        <v>0</v>
      </c>
    </row>
    <row r="26" spans="1:2" x14ac:dyDescent="0.25">
      <c r="A26" t="s">
        <v>3</v>
      </c>
      <c r="B26" t="s">
        <v>1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0</v>
      </c>
      <c r="B28" t="s">
        <v>0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3</v>
      </c>
      <c r="B31" t="s">
        <v>3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0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0</v>
      </c>
      <c r="B39" t="s">
        <v>3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0</v>
      </c>
      <c r="B45" t="s">
        <v>2</v>
      </c>
    </row>
    <row r="46" spans="1:2" x14ac:dyDescent="0.25">
      <c r="A46" t="s">
        <v>0</v>
      </c>
      <c r="B46" t="s">
        <v>3</v>
      </c>
    </row>
    <row r="47" spans="1:2" x14ac:dyDescent="0.25">
      <c r="A47" t="s">
        <v>0</v>
      </c>
      <c r="B47" t="s">
        <v>0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0</v>
      </c>
      <c r="B50" t="s">
        <v>0</v>
      </c>
    </row>
    <row r="51" spans="1:2" x14ac:dyDescent="0.25">
      <c r="A51" t="s">
        <v>0</v>
      </c>
      <c r="B51" t="s">
        <v>0</v>
      </c>
    </row>
    <row r="52" spans="1:2" x14ac:dyDescent="0.25">
      <c r="A52" t="s">
        <v>0</v>
      </c>
      <c r="B52" t="s">
        <v>4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0</v>
      </c>
      <c r="B57" t="s">
        <v>0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0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0</v>
      </c>
      <c r="B70" t="s">
        <v>0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0</v>
      </c>
      <c r="B72" t="s">
        <v>4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0</v>
      </c>
      <c r="B74" t="s">
        <v>0</v>
      </c>
    </row>
    <row r="75" spans="1:2" x14ac:dyDescent="0.25">
      <c r="A75" t="s">
        <v>0</v>
      </c>
      <c r="B75" t="s">
        <v>0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0</v>
      </c>
      <c r="B77" t="s">
        <v>0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0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0</v>
      </c>
      <c r="B81" t="s">
        <v>0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0</v>
      </c>
      <c r="B86" t="s">
        <v>0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0</v>
      </c>
      <c r="B91" t="s">
        <v>0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0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4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0</v>
      </c>
      <c r="B125" t="s">
        <v>0</v>
      </c>
    </row>
    <row r="126" spans="1:2" x14ac:dyDescent="0.25">
      <c r="A126" t="s">
        <v>0</v>
      </c>
      <c r="B126" t="s">
        <v>0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0</v>
      </c>
      <c r="B134" t="s">
        <v>0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0</v>
      </c>
      <c r="B138" t="s">
        <v>0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0</v>
      </c>
      <c r="B149" t="s">
        <v>0</v>
      </c>
    </row>
    <row r="150" spans="1:2" x14ac:dyDescent="0.25">
      <c r="A150" t="s">
        <v>0</v>
      </c>
      <c r="B150" t="s">
        <v>0</v>
      </c>
    </row>
    <row r="151" spans="1:2" x14ac:dyDescent="0.25">
      <c r="A151" t="s">
        <v>2</v>
      </c>
      <c r="B151" t="s">
        <v>4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0</v>
      </c>
      <c r="B154" t="s">
        <v>0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0</v>
      </c>
      <c r="B161" t="s">
        <v>0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0</v>
      </c>
      <c r="B170" t="s">
        <v>0</v>
      </c>
    </row>
    <row r="171" spans="1:2" x14ac:dyDescent="0.25">
      <c r="A171" t="s">
        <v>0</v>
      </c>
      <c r="B171" t="s">
        <v>0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4</v>
      </c>
      <c r="B174" t="s">
        <v>4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0</v>
      </c>
      <c r="B176" t="s">
        <v>0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0</v>
      </c>
      <c r="B180" t="s">
        <v>0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0</v>
      </c>
      <c r="B182" t="s">
        <v>0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0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0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0</v>
      </c>
      <c r="B215" t="s">
        <v>0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0</v>
      </c>
      <c r="B234" t="s">
        <v>0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0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0</v>
      </c>
      <c r="B242" t="s">
        <v>0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2</v>
      </c>
    </row>
    <row r="251" spans="1:2" x14ac:dyDescent="0.25">
      <c r="A251" t="s">
        <v>2</v>
      </c>
      <c r="B251" t="s">
        <v>2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2</v>
      </c>
      <c r="B256" t="s">
        <v>2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0</v>
      </c>
      <c r="B261" t="s">
        <v>0</v>
      </c>
    </row>
    <row r="262" spans="1:2" x14ac:dyDescent="0.25">
      <c r="A262" t="s">
        <v>2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0</v>
      </c>
      <c r="B269" t="s">
        <v>0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0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0</v>
      </c>
      <c r="B287" t="s">
        <v>0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0</v>
      </c>
      <c r="B294" t="s">
        <v>0</v>
      </c>
    </row>
    <row r="295" spans="1:2" x14ac:dyDescent="0.25">
      <c r="A295" t="s">
        <v>2</v>
      </c>
      <c r="B295" t="s">
        <v>0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Sheet1!proba1_1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2019-09-14T13:49:57Z</dcterms:created>
  <dcterms:modified xsi:type="dcterms:W3CDTF">2019-09-14T15:06:11Z</dcterms:modified>
</cp:coreProperties>
</file>