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"/>
    </mc:Choice>
  </mc:AlternateContent>
  <xr:revisionPtr revIDLastSave="0" documentId="8_{5C99DAD7-E106-4C7C-86F3-8C8034814F62}" xr6:coauthVersionLast="36" xr6:coauthVersionMax="36" xr10:uidLastSave="{00000000-0000-0000-0000-000000000000}"/>
  <bookViews>
    <workbookView xWindow="0" yWindow="0" windowWidth="38380" windowHeight="16680" xr2:uid="{F562E6E3-F217-4575-A8E8-DCC7D6565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2" i="1" l="1"/>
  <c r="AB4" i="1"/>
  <c r="AB53" i="1" s="1"/>
  <c r="AB5" i="1"/>
  <c r="AB6" i="1"/>
  <c r="AB7" i="1"/>
  <c r="AB8" i="1"/>
  <c r="AB9" i="1"/>
  <c r="AB11" i="1"/>
  <c r="AB12" i="1"/>
  <c r="AB13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3" i="1"/>
  <c r="AB34" i="1"/>
  <c r="AB35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2" i="1"/>
  <c r="AE4" i="1"/>
  <c r="AE5" i="1"/>
  <c r="AE6" i="1"/>
  <c r="AE7" i="1"/>
  <c r="AE8" i="1"/>
  <c r="AE9" i="1"/>
  <c r="AE11" i="1"/>
  <c r="AE12" i="1"/>
  <c r="AE13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3" i="1"/>
  <c r="AE34" i="1"/>
  <c r="AE35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2" i="1"/>
  <c r="AR2" i="1"/>
  <c r="AR5" i="1"/>
  <c r="AR6" i="1"/>
  <c r="AR7" i="1"/>
  <c r="AR8" i="1"/>
  <c r="AR9" i="1"/>
  <c r="AR11" i="1"/>
  <c r="AR12" i="1"/>
  <c r="AR13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3" i="1"/>
  <c r="AR34" i="1"/>
  <c r="AR35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4" i="1"/>
  <c r="AB52" i="1" l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4" i="1"/>
  <c r="AK5" i="1"/>
  <c r="AK6" i="1"/>
  <c r="AK7" i="1"/>
  <c r="AK8" i="1"/>
  <c r="AK9" i="1"/>
  <c r="AK11" i="1"/>
  <c r="AK12" i="1"/>
  <c r="AK13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3" i="1"/>
  <c r="AK34" i="1"/>
  <c r="AK35" i="1"/>
  <c r="AK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AL5" i="1"/>
  <c r="AM5" i="1" s="1"/>
  <c r="AL21" i="1"/>
  <c r="AM21" i="1" s="1"/>
  <c r="AL24" i="1"/>
  <c r="AM24" i="1" s="1"/>
  <c r="AL39" i="1"/>
  <c r="AM39" i="1" s="1"/>
  <c r="AL42" i="1"/>
  <c r="AM42" i="1" s="1"/>
  <c r="AL2" i="1"/>
  <c r="AM2" i="1" s="1"/>
  <c r="AL4" i="1"/>
  <c r="AL7" i="1"/>
  <c r="AL11" i="1"/>
  <c r="AL12" i="1"/>
  <c r="AL53" i="1" s="1"/>
  <c r="AL13" i="1"/>
  <c r="AL15" i="1"/>
  <c r="AL16" i="1"/>
  <c r="AL17" i="1"/>
  <c r="AM17" i="1" s="1"/>
  <c r="AL18" i="1"/>
  <c r="AL19" i="1"/>
  <c r="AL20" i="1"/>
  <c r="AM20" i="1" s="1"/>
  <c r="AL22" i="1"/>
  <c r="AL23" i="1"/>
  <c r="AL28" i="1"/>
  <c r="AL29" i="1"/>
  <c r="AL30" i="1"/>
  <c r="AL31" i="1"/>
  <c r="AL33" i="1"/>
  <c r="AL34" i="1"/>
  <c r="AM34" i="1" s="1"/>
  <c r="AL35" i="1"/>
  <c r="AL37" i="1"/>
  <c r="AL38" i="1"/>
  <c r="AM38" i="1" s="1"/>
  <c r="AL40" i="1"/>
  <c r="AL41" i="1"/>
  <c r="AL46" i="1"/>
  <c r="AL47" i="1"/>
  <c r="AL48" i="1"/>
  <c r="AL49" i="1"/>
  <c r="AL50" i="1"/>
  <c r="AL51" i="1"/>
  <c r="AM51" i="1" s="1"/>
  <c r="AG43" i="1"/>
  <c r="AG44" i="1"/>
  <c r="AG45" i="1"/>
  <c r="AG46" i="1"/>
  <c r="AG47" i="1"/>
  <c r="AG48" i="1"/>
  <c r="AG49" i="1"/>
  <c r="AG50" i="1"/>
  <c r="AG51" i="1"/>
  <c r="AG4" i="1"/>
  <c r="AG5" i="1"/>
  <c r="AG6" i="1"/>
  <c r="AG7" i="1"/>
  <c r="AG8" i="1"/>
  <c r="AG9" i="1"/>
  <c r="AG11" i="1"/>
  <c r="AG12" i="1"/>
  <c r="AG13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3" i="1"/>
  <c r="AG34" i="1"/>
  <c r="AG35" i="1"/>
  <c r="AG37" i="1"/>
  <c r="AG38" i="1"/>
  <c r="AG39" i="1"/>
  <c r="AG40" i="1"/>
  <c r="AG41" i="1"/>
  <c r="AG2" i="1"/>
  <c r="AF7" i="1"/>
  <c r="AF8" i="1"/>
  <c r="AF9" i="1"/>
  <c r="AF11" i="1"/>
  <c r="AF12" i="1"/>
  <c r="AF13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3" i="1"/>
  <c r="AF34" i="1"/>
  <c r="AF35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4" i="1"/>
  <c r="AF5" i="1"/>
  <c r="AF6" i="1"/>
  <c r="AF2" i="1"/>
  <c r="AF54" i="1" l="1"/>
  <c r="AF52" i="1"/>
  <c r="AF53" i="1"/>
  <c r="AL45" i="1"/>
  <c r="AM45" i="1" s="1"/>
  <c r="AL27" i="1"/>
  <c r="AM27" i="1" s="1"/>
  <c r="AL9" i="1"/>
  <c r="AM9" i="1" s="1"/>
  <c r="AM41" i="1"/>
  <c r="AM23" i="1"/>
  <c r="AM4" i="1"/>
  <c r="AL44" i="1"/>
  <c r="AM44" i="1" s="1"/>
  <c r="AL26" i="1"/>
  <c r="AM26" i="1" s="1"/>
  <c r="AL8" i="1"/>
  <c r="AM8" i="1" s="1"/>
  <c r="AM40" i="1"/>
  <c r="AM22" i="1"/>
  <c r="AL43" i="1"/>
  <c r="AM43" i="1" s="1"/>
  <c r="AL25" i="1"/>
  <c r="AM25" i="1" s="1"/>
  <c r="AL6" i="1"/>
  <c r="AM6" i="1" s="1"/>
  <c r="AM37" i="1"/>
  <c r="AM19" i="1"/>
  <c r="AM35" i="1"/>
  <c r="AM18" i="1"/>
  <c r="AM50" i="1"/>
  <c r="AM33" i="1"/>
  <c r="AM16" i="1"/>
  <c r="AM49" i="1"/>
  <c r="AM31" i="1"/>
  <c r="AM15" i="1"/>
  <c r="AM48" i="1"/>
  <c r="AM30" i="1"/>
  <c r="AM13" i="1"/>
  <c r="AM47" i="1"/>
  <c r="AM29" i="1"/>
  <c r="AM12" i="1"/>
  <c r="AM46" i="1"/>
  <c r="AM28" i="1"/>
  <c r="AM11" i="1"/>
  <c r="AM7" i="1"/>
  <c r="AL52" i="1" l="1"/>
</calcChain>
</file>

<file path=xl/sharedStrings.xml><?xml version="1.0" encoding="utf-8"?>
<sst xmlns="http://schemas.openxmlformats.org/spreadsheetml/2006/main" count="449" uniqueCount="106">
  <si>
    <t>regionCode</t>
  </si>
  <si>
    <t>subRegion</t>
  </si>
  <si>
    <t>siteName</t>
  </si>
  <si>
    <t>latitude</t>
  </si>
  <si>
    <t>longitude</t>
  </si>
  <si>
    <t>depth</t>
  </si>
  <si>
    <t>location</t>
  </si>
  <si>
    <t>reefID</t>
  </si>
  <si>
    <t>instrumentType</t>
  </si>
  <si>
    <t>projectCode</t>
  </si>
  <si>
    <t>noaaID</t>
  </si>
  <si>
    <t>aimsID</t>
  </si>
  <si>
    <t>fate</t>
  </si>
  <si>
    <t>deployment</t>
  </si>
  <si>
    <t>recovery</t>
  </si>
  <si>
    <t>durationDays</t>
  </si>
  <si>
    <t>durationYears</t>
  </si>
  <si>
    <t>species</t>
  </si>
  <si>
    <t>blockDimensions</t>
  </si>
  <si>
    <t>preweightBlock</t>
  </si>
  <si>
    <t>preRWDensity</t>
  </si>
  <si>
    <t>preSA</t>
  </si>
  <si>
    <t>preweightEpoxied</t>
  </si>
  <si>
    <t>preCTVolume</t>
  </si>
  <si>
    <t>preCTDensity</t>
  </si>
  <si>
    <t>postweightDirty</t>
  </si>
  <si>
    <t>postweightClean</t>
  </si>
  <si>
    <t>postCTVolume</t>
  </si>
  <si>
    <t>postCTDensity</t>
  </si>
  <si>
    <t>volDifference</t>
  </si>
  <si>
    <t>densityDifference</t>
  </si>
  <si>
    <t>erosionAnnelid</t>
  </si>
  <si>
    <t>erosionbivalve</t>
  </si>
  <si>
    <t>erosionSponge</t>
  </si>
  <si>
    <t>totalmacroErosion</t>
  </si>
  <si>
    <t>erosionGrazing</t>
  </si>
  <si>
    <t>totalErosion</t>
  </si>
  <si>
    <t>accretionBivalve</t>
  </si>
  <si>
    <t>accretionCCA</t>
  </si>
  <si>
    <t>accretionCoral</t>
  </si>
  <si>
    <t>accretionVermetid</t>
  </si>
  <si>
    <t>totalAccretion</t>
  </si>
  <si>
    <t>notes</t>
  </si>
  <si>
    <t>BMU4501</t>
  </si>
  <si>
    <t>BMU4503</t>
  </si>
  <si>
    <t>BMU4504</t>
  </si>
  <si>
    <t>BMU4505</t>
  </si>
  <si>
    <t>BMU4506</t>
  </si>
  <si>
    <t>BMU4507</t>
  </si>
  <si>
    <t>BMU4508</t>
  </si>
  <si>
    <t>BMU4510</t>
  </si>
  <si>
    <t>BMU4511</t>
  </si>
  <si>
    <t>BMU4512</t>
  </si>
  <si>
    <t>BMU4514</t>
  </si>
  <si>
    <t>BMU4515</t>
  </si>
  <si>
    <t>BMU4516</t>
  </si>
  <si>
    <t>BMU4517</t>
  </si>
  <si>
    <t>BMU4518</t>
  </si>
  <si>
    <t>BMU4519</t>
  </si>
  <si>
    <t>BMU4520</t>
  </si>
  <si>
    <t>BMU4521</t>
  </si>
  <si>
    <t>BMU4522</t>
  </si>
  <si>
    <t>BMU4523</t>
  </si>
  <si>
    <t>BMU4524</t>
  </si>
  <si>
    <t>BMU4525</t>
  </si>
  <si>
    <t>BMU4526</t>
  </si>
  <si>
    <t>BMU4527</t>
  </si>
  <si>
    <t>BMU4528</t>
  </si>
  <si>
    <t>BMU4529</t>
  </si>
  <si>
    <t>BMU4530</t>
  </si>
  <si>
    <t>BMU4532</t>
  </si>
  <si>
    <t>BMU4533</t>
  </si>
  <si>
    <t>BMU4534</t>
  </si>
  <si>
    <t>BMU4536</t>
  </si>
  <si>
    <t>BMU4537</t>
  </si>
  <si>
    <t>BMU4538</t>
  </si>
  <si>
    <t>BMU4539</t>
  </si>
  <si>
    <t>BMU4540</t>
  </si>
  <si>
    <t>BMU4541</t>
  </si>
  <si>
    <t>BMU4542</t>
  </si>
  <si>
    <t>BMU4543</t>
  </si>
  <si>
    <t>BMU4544</t>
  </si>
  <si>
    <t>BMU4545</t>
  </si>
  <si>
    <t>BMU4546</t>
  </si>
  <si>
    <t>BMU4547</t>
  </si>
  <si>
    <t>BMU4548</t>
  </si>
  <si>
    <t>BMU4549</t>
  </si>
  <si>
    <t>BMU4550</t>
  </si>
  <si>
    <t>BMU4502</t>
  </si>
  <si>
    <t>BMU4509</t>
  </si>
  <si>
    <t>BMU4513</t>
  </si>
  <si>
    <t>BMU4531</t>
  </si>
  <si>
    <t>BMU4535</t>
  </si>
  <si>
    <t>Not Recovered</t>
  </si>
  <si>
    <t>5x2x1</t>
  </si>
  <si>
    <t>NC</t>
  </si>
  <si>
    <t>New Caledonia</t>
  </si>
  <si>
    <t>BMU</t>
  </si>
  <si>
    <t>Successfully Recovered</t>
  </si>
  <si>
    <t>Porites lobata</t>
  </si>
  <si>
    <t>WeightDiff pre-post</t>
  </si>
  <si>
    <t>WeightDiff post-pre</t>
  </si>
  <si>
    <t>mean</t>
  </si>
  <si>
    <t>Standard Deviation</t>
  </si>
  <si>
    <t>Standard error</t>
  </si>
  <si>
    <t>Removed excess epoxy from postscans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</si>
</sst>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0A010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rgb="FF0A010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2" borderId="0" xfId="0" applyFont="1" applyFill="1"/>
    <xf numFmtId="0" fontId="3" fillId="0" borderId="0" xfId="0" applyFont="1" applyBorder="1"/>
    <xf numFmtId="0" fontId="4" fillId="2" borderId="0" xfId="0" applyFont="1" applyFill="1"/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Sheet1!$AF$1</c:f>
              <c:strCache>
                <c:ptCount val="1"/>
                <c:pt idx="0">
                  <c:v>volDifference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Sheet1!$AB$2:$AB$51</c:f>
              <c:numCache>
                <c:formatCode>General</c:formatCode>
                <c:ptCount val="50"/>
                <c:pt idx="0">
                  <c:v>-3.5801999999999978</c:v>
                </c:pt>
                <c:pt idx="2">
                  <c:v>-2.1697999999999986</c:v>
                </c:pt>
                <c:pt idx="3">
                  <c:v>-1.8295999999999992</c:v>
                </c:pt>
                <c:pt idx="4">
                  <c:v>-3.3598000000000035</c:v>
                </c:pt>
                <c:pt idx="5">
                  <c:v>0.11809999999999832</c:v>
                </c:pt>
                <c:pt idx="6">
                  <c:v>-0.52760000000000318</c:v>
                </c:pt>
                <c:pt idx="7">
                  <c:v>-1.1055000000000028</c:v>
                </c:pt>
                <c:pt idx="9">
                  <c:v>0.81049999999999756</c:v>
                </c:pt>
                <c:pt idx="10">
                  <c:v>3.0529000000000011</c:v>
                </c:pt>
                <c:pt idx="11">
                  <c:v>1.7569000000000017</c:v>
                </c:pt>
                <c:pt idx="13">
                  <c:v>1.215999999999994</c:v>
                </c:pt>
                <c:pt idx="14">
                  <c:v>2.7436999999999969</c:v>
                </c:pt>
                <c:pt idx="15">
                  <c:v>1.5563000000000038</c:v>
                </c:pt>
                <c:pt idx="16">
                  <c:v>-0.87279999999999802</c:v>
                </c:pt>
                <c:pt idx="17">
                  <c:v>4.0168999999999997</c:v>
                </c:pt>
                <c:pt idx="18">
                  <c:v>3.9086999999999961</c:v>
                </c:pt>
                <c:pt idx="19">
                  <c:v>2.8126000000000033</c:v>
                </c:pt>
                <c:pt idx="20">
                  <c:v>-0.6951000000000036</c:v>
                </c:pt>
                <c:pt idx="21">
                  <c:v>-0.11639999999999873</c:v>
                </c:pt>
                <c:pt idx="22">
                  <c:v>-1.8729000000000013</c:v>
                </c:pt>
                <c:pt idx="23">
                  <c:v>0.24920000000000186</c:v>
                </c:pt>
                <c:pt idx="24">
                  <c:v>1.1246999999999971</c:v>
                </c:pt>
                <c:pt idx="25">
                  <c:v>0.23430000000000462</c:v>
                </c:pt>
                <c:pt idx="26">
                  <c:v>0.69330000000000069</c:v>
                </c:pt>
                <c:pt idx="27">
                  <c:v>0.98199999999999932</c:v>
                </c:pt>
                <c:pt idx="28">
                  <c:v>2.3945000000000007</c:v>
                </c:pt>
                <c:pt idx="29">
                  <c:v>-2.1023000000000032</c:v>
                </c:pt>
                <c:pt idx="31">
                  <c:v>0.43770000000000309</c:v>
                </c:pt>
                <c:pt idx="32">
                  <c:v>0.48300000000000409</c:v>
                </c:pt>
                <c:pt idx="33">
                  <c:v>0.42819999999999681</c:v>
                </c:pt>
                <c:pt idx="35">
                  <c:v>-3.9095999999999975</c:v>
                </c:pt>
                <c:pt idx="36">
                  <c:v>-5.1236999999999995</c:v>
                </c:pt>
                <c:pt idx="37">
                  <c:v>-3.2943999999999996</c:v>
                </c:pt>
                <c:pt idx="38">
                  <c:v>-1.6247000000000007</c:v>
                </c:pt>
                <c:pt idx="39">
                  <c:v>-2.4449000000000005</c:v>
                </c:pt>
                <c:pt idx="40">
                  <c:v>-3.1130999999999993</c:v>
                </c:pt>
                <c:pt idx="41">
                  <c:v>-0.59790000000000276</c:v>
                </c:pt>
                <c:pt idx="42">
                  <c:v>3.1246999999999971</c:v>
                </c:pt>
                <c:pt idx="43">
                  <c:v>0.30170000000000385</c:v>
                </c:pt>
                <c:pt idx="44">
                  <c:v>-1.0960000000000001</c:v>
                </c:pt>
                <c:pt idx="45">
                  <c:v>0.4555999999999969</c:v>
                </c:pt>
                <c:pt idx="46">
                  <c:v>0.32150000000000034</c:v>
                </c:pt>
                <c:pt idx="47">
                  <c:v>1.191399999999998</c:v>
                </c:pt>
                <c:pt idx="48">
                  <c:v>1.7783999999999978</c:v>
                </c:pt>
                <c:pt idx="49">
                  <c:v>2.3340999999999994</c:v>
                </c:pt>
              </c:numCache>
            </c:numRef>
          </c:xVal>
          <c:yVal>
            <c:numRef>
              <c:f>Sheet1!$AF$2:$AF$51</c:f>
              <c:numCache>
                <c:formatCode>General</c:formatCode>
                <c:ptCount val="50"/>
                <c:pt idx="0">
                  <c:v>-2.231400485</c:v>
                </c:pt>
                <c:pt idx="2">
                  <c:v>-1.657073018000002</c:v>
                </c:pt>
                <c:pt idx="3">
                  <c:v>-1.5163965199999989</c:v>
                </c:pt>
                <c:pt idx="4">
                  <c:v>-2.2788305330000007</c:v>
                </c:pt>
                <c:pt idx="5">
                  <c:v>-0.39841747000000005</c:v>
                </c:pt>
                <c:pt idx="6">
                  <c:v>-1.1703014399999994</c:v>
                </c:pt>
                <c:pt idx="7">
                  <c:v>-1.8114738419999998</c:v>
                </c:pt>
                <c:pt idx="9">
                  <c:v>-0.32829380000000086</c:v>
                </c:pt>
                <c:pt idx="10">
                  <c:v>5.2476880000000392E-2</c:v>
                </c:pt>
                <c:pt idx="11">
                  <c:v>-5.6476590000000826E-2</c:v>
                </c:pt>
                <c:pt idx="13">
                  <c:v>-0.15405750999999945</c:v>
                </c:pt>
                <c:pt idx="14">
                  <c:v>-0.10067940000000064</c:v>
                </c:pt>
                <c:pt idx="15">
                  <c:v>-0.62279606000000065</c:v>
                </c:pt>
                <c:pt idx="16">
                  <c:v>-0.69171811000000005</c:v>
                </c:pt>
                <c:pt idx="17">
                  <c:v>0.35734749000000043</c:v>
                </c:pt>
                <c:pt idx="18">
                  <c:v>9.4499599999995354E-3</c:v>
                </c:pt>
                <c:pt idx="19">
                  <c:v>-0.29431342999999899</c:v>
                </c:pt>
                <c:pt idx="20">
                  <c:v>-1.0971908500000005</c:v>
                </c:pt>
                <c:pt idx="21">
                  <c:v>-0.54803752999999844</c:v>
                </c:pt>
                <c:pt idx="22">
                  <c:v>-1.6414346700000007</c:v>
                </c:pt>
                <c:pt idx="23">
                  <c:v>-6.3669209999998699E-2</c:v>
                </c:pt>
                <c:pt idx="24">
                  <c:v>-0.12004279999999845</c:v>
                </c:pt>
                <c:pt idx="25">
                  <c:v>-8.0955509999999009E-2</c:v>
                </c:pt>
                <c:pt idx="26">
                  <c:v>-0.38978290999999921</c:v>
                </c:pt>
                <c:pt idx="27">
                  <c:v>-0.21743488999999983</c:v>
                </c:pt>
                <c:pt idx="28">
                  <c:v>-0.42699909000000069</c:v>
                </c:pt>
                <c:pt idx="29">
                  <c:v>-2.2043466499999997</c:v>
                </c:pt>
                <c:pt idx="31">
                  <c:v>-0.18647575999999866</c:v>
                </c:pt>
                <c:pt idx="32">
                  <c:v>0.49810123000000139</c:v>
                </c:pt>
                <c:pt idx="33">
                  <c:v>7.5436589999998915E-2</c:v>
                </c:pt>
                <c:pt idx="35">
                  <c:v>-2.9276761990000004</c:v>
                </c:pt>
                <c:pt idx="36">
                  <c:v>-3.2686042759999996</c:v>
                </c:pt>
                <c:pt idx="37">
                  <c:v>-2.6272945449999998</c:v>
                </c:pt>
                <c:pt idx="38">
                  <c:v>-1.1406383499999997</c:v>
                </c:pt>
                <c:pt idx="39">
                  <c:v>-1.3080253590000002</c:v>
                </c:pt>
                <c:pt idx="40">
                  <c:v>-3.8406314850000012</c:v>
                </c:pt>
                <c:pt idx="41">
                  <c:v>-0.39189434000000034</c:v>
                </c:pt>
                <c:pt idx="42">
                  <c:v>-0.44802761000000046</c:v>
                </c:pt>
                <c:pt idx="43">
                  <c:v>-1.3904829000000003</c:v>
                </c:pt>
                <c:pt idx="44">
                  <c:v>-1.5593462000000002</c:v>
                </c:pt>
                <c:pt idx="45">
                  <c:v>-4.7850609999999349E-2</c:v>
                </c:pt>
                <c:pt idx="46">
                  <c:v>-0.52470875000000206</c:v>
                </c:pt>
                <c:pt idx="47">
                  <c:v>-0.48411083000000055</c:v>
                </c:pt>
                <c:pt idx="48">
                  <c:v>-0.38662433000000007</c:v>
                </c:pt>
                <c:pt idx="49">
                  <c:v>7.5101860000000187E-2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EF-4156-8D1F-6D07C7DE0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395360"/>
        <c:axId val="1771454352"/>
      </c:scatterChart>
      <c:valAx>
        <c:axId val="181139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54352"/>
        <c:crosses val="autoZero"/>
        <c:crossBetween val="midCat"/>
      </c:valAx>
      <c:valAx>
        <c:axId val="17714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9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52</xdr:row>
      <xdr:rowOff>133350</xdr:rowOff>
    </xdr:from>
    <xdr:to>
      <xdr:col>17</xdr:col>
      <xdr:colOff>177800</xdr:colOff>
      <xdr:row>77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EB5E4-3EA9-488D-83ED-92DD69E0E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720E-4482-439B-9158-701758C00CB9}">
  <dimension ref="A1:AS54"/>
  <sheetViews>
    <sheetView tabSelected="1" topLeftCell="A28" workbookViewId="0">
      <selection activeCell="X1" sqref="X1"/>
    </sheetView>
  </sheetViews>
  <sheetFormatPr defaultRowHeight="14.5" x14ac:dyDescent="0.35"/>
  <cols>
    <col min="12" max="12" width="9.90625" customWidth="1"/>
    <col min="13" max="13" width="16.54296875" customWidth="1"/>
    <col min="14" max="14" width="13.81640625" customWidth="1"/>
    <col min="15" max="15" width="10.08984375" customWidth="1"/>
    <col min="16" max="16" width="12.90625" customWidth="1"/>
    <col min="17" max="17" width="11.36328125" customWidth="1"/>
    <col min="18" max="18" width="12.6328125" customWidth="1"/>
    <col min="20" max="20" width="15.26953125" customWidth="1"/>
    <col min="21" max="21" width="17" customWidth="1"/>
    <col min="22" max="22" width="11" customWidth="1"/>
    <col min="23" max="23" width="16.81640625" customWidth="1"/>
    <col min="26" max="26" width="15.1796875" customWidth="1"/>
    <col min="27" max="28" width="16.453125" customWidth="1"/>
    <col min="29" max="29" width="16" customWidth="1"/>
    <col min="30" max="31" width="13.08984375" customWidth="1"/>
    <col min="32" max="32" width="14.453125" style="4" customWidth="1"/>
    <col min="33" max="33" width="13.26953125" customWidth="1"/>
    <col min="34" max="34" width="17.54296875" customWidth="1"/>
    <col min="35" max="35" width="13" bestFit="1" customWidth="1"/>
    <col min="36" max="36" width="18" customWidth="1"/>
    <col min="37" max="37" width="21.81640625" customWidth="1"/>
    <col min="38" max="38" width="13.453125" bestFit="1" customWidth="1"/>
    <col min="39" max="39" width="12.453125" bestFit="1" customWidth="1"/>
    <col min="40" max="40" width="14.36328125" bestFit="1" customWidth="1"/>
    <col min="41" max="41" width="11.81640625" customWidth="1"/>
    <col min="42" max="43" width="13.72656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100</v>
      </c>
      <c r="AC1" t="s">
        <v>27</v>
      </c>
      <c r="AD1" t="s">
        <v>28</v>
      </c>
      <c r="AE1" t="s">
        <v>101</v>
      </c>
      <c r="AF1" s="4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5">
      <c r="A2" t="s">
        <v>95</v>
      </c>
      <c r="B2" t="s">
        <v>96</v>
      </c>
      <c r="I2" t="s">
        <v>97</v>
      </c>
      <c r="J2" t="s">
        <v>96</v>
      </c>
      <c r="K2" t="s">
        <v>43</v>
      </c>
      <c r="M2" t="s">
        <v>98</v>
      </c>
      <c r="R2" s="4" t="s">
        <v>99</v>
      </c>
      <c r="S2" s="1" t="s">
        <v>94</v>
      </c>
      <c r="T2" s="1">
        <v>16.551200000000001</v>
      </c>
      <c r="U2">
        <f>T2/X2</f>
        <v>1.5020876319968288</v>
      </c>
      <c r="V2">
        <v>25</v>
      </c>
      <c r="W2" s="1">
        <v>32.851199999999999</v>
      </c>
      <c r="X2">
        <v>11.01879787</v>
      </c>
      <c r="Y2">
        <v>1.4766210480000002</v>
      </c>
      <c r="Z2">
        <v>29.994900000000001</v>
      </c>
      <c r="AA2" s="2">
        <v>29.271000000000001</v>
      </c>
      <c r="AB2" s="2">
        <f>AA2-W2</f>
        <v>-3.5801999999999978</v>
      </c>
      <c r="AC2">
        <v>8.7873973850000002</v>
      </c>
      <c r="AD2">
        <v>1.54384133</v>
      </c>
      <c r="AE2">
        <f>W2-AA2</f>
        <v>3.5801999999999978</v>
      </c>
      <c r="AF2" s="4">
        <f>AC2-X2</f>
        <v>-2.231400485</v>
      </c>
      <c r="AG2">
        <f>AD2-Y2</f>
        <v>6.7220281999999854E-2</v>
      </c>
      <c r="AH2">
        <v>1.776695251E-2</v>
      </c>
      <c r="AI2">
        <v>3.1851768490000001E-2</v>
      </c>
      <c r="AJ2">
        <v>0</v>
      </c>
      <c r="AK2">
        <f>SUM(AH2,AI2,AJ2)</f>
        <v>4.9618721000000005E-2</v>
      </c>
      <c r="AL2">
        <f>X2-(AC2+AK2+AN2)</f>
        <v>2.1812839460068005</v>
      </c>
      <c r="AM2">
        <f>SUM(AK2:AL2)</f>
        <v>2.2309026670068004</v>
      </c>
      <c r="AN2">
        <v>4.9781799320000001E-4</v>
      </c>
      <c r="AO2">
        <v>0.1787595749</v>
      </c>
      <c r="AP2">
        <v>3.1851768490000001E-2</v>
      </c>
      <c r="AQ2">
        <v>0</v>
      </c>
      <c r="AR2">
        <f>SUM(AN2:AP2,AQ2)</f>
        <v>0.21110916138320002</v>
      </c>
    </row>
    <row r="3" spans="1:45" x14ac:dyDescent="0.35">
      <c r="A3" t="s">
        <v>95</v>
      </c>
      <c r="B3" t="s">
        <v>96</v>
      </c>
      <c r="I3" t="s">
        <v>97</v>
      </c>
      <c r="J3" t="s">
        <v>96</v>
      </c>
      <c r="K3" t="s">
        <v>88</v>
      </c>
      <c r="M3" t="s">
        <v>93</v>
      </c>
      <c r="R3" s="4" t="s">
        <v>99</v>
      </c>
      <c r="S3" s="1" t="s">
        <v>94</v>
      </c>
      <c r="T3" s="1">
        <v>16.1005</v>
      </c>
      <c r="U3">
        <f t="shared" ref="U3:U51" si="0">T3/X3</f>
        <v>1.4584820644435197</v>
      </c>
      <c r="V3">
        <v>25.9</v>
      </c>
      <c r="W3" s="1">
        <v>31.884499999999999</v>
      </c>
      <c r="X3">
        <v>11.039217000000001</v>
      </c>
      <c r="Y3">
        <v>1.46621416</v>
      </c>
      <c r="AA3" s="2"/>
      <c r="AB3" s="2"/>
    </row>
    <row r="4" spans="1:45" x14ac:dyDescent="0.35">
      <c r="A4" t="s">
        <v>95</v>
      </c>
      <c r="B4" t="s">
        <v>96</v>
      </c>
      <c r="I4" t="s">
        <v>97</v>
      </c>
      <c r="J4" t="s">
        <v>96</v>
      </c>
      <c r="K4" t="s">
        <v>44</v>
      </c>
      <c r="M4" t="s">
        <v>98</v>
      </c>
      <c r="R4" s="4" t="s">
        <v>99</v>
      </c>
      <c r="S4" s="1" t="s">
        <v>94</v>
      </c>
      <c r="T4" s="1">
        <v>16.995000000000001</v>
      </c>
      <c r="U4">
        <f t="shared" si="0"/>
        <v>1.5045724780941085</v>
      </c>
      <c r="V4">
        <v>25.5</v>
      </c>
      <c r="W4" s="1">
        <v>32.575699999999998</v>
      </c>
      <c r="X4">
        <v>11.295567510000001</v>
      </c>
      <c r="Y4">
        <v>1.4986055199999999</v>
      </c>
      <c r="Z4">
        <v>31.465699999999998</v>
      </c>
      <c r="AA4" s="2">
        <v>30.405899999999999</v>
      </c>
      <c r="AB4" s="2">
        <f t="shared" ref="AB4:AB9" si="1">AA4-W4</f>
        <v>-2.1697999999999986</v>
      </c>
      <c r="AC4">
        <v>9.6384944919999995</v>
      </c>
      <c r="AD4">
        <v>1.5508009399999998</v>
      </c>
      <c r="AE4">
        <f t="shared" ref="AE4:AE9" si="2">W4-AA4</f>
        <v>2.1697999999999986</v>
      </c>
      <c r="AF4" s="4">
        <f t="shared" ref="AF4:AF9" si="3">AC4-X4</f>
        <v>-1.657073018000002</v>
      </c>
      <c r="AG4">
        <f>AD4-Y4</f>
        <v>5.2195419999999881E-2</v>
      </c>
      <c r="AH4">
        <v>8.3144187930000002E-2</v>
      </c>
      <c r="AI4">
        <v>0</v>
      </c>
      <c r="AJ4">
        <v>0</v>
      </c>
      <c r="AK4">
        <f t="shared" ref="AK4:AK51" si="4">SUM(AH4,AI4,AJ4)</f>
        <v>8.3144187930000002E-2</v>
      </c>
      <c r="AL4">
        <f>X4-(AC4+AK4+AN4)</f>
        <v>1.5739288300700025</v>
      </c>
      <c r="AM4">
        <f t="shared" ref="AM4:AM51" si="5">SUM(AK4:AL4)</f>
        <v>1.6570730180000024</v>
      </c>
      <c r="AN4">
        <v>0</v>
      </c>
      <c r="AO4">
        <v>0.33077430730000001</v>
      </c>
      <c r="AP4">
        <v>0</v>
      </c>
      <c r="AQ4">
        <v>0</v>
      </c>
      <c r="AR4">
        <f t="shared" ref="AR4:AR9" si="6">SUM(AN4:AP4,AQ4)</f>
        <v>0.33077430730000001</v>
      </c>
    </row>
    <row r="5" spans="1:45" x14ac:dyDescent="0.35">
      <c r="A5" t="s">
        <v>95</v>
      </c>
      <c r="B5" t="s">
        <v>96</v>
      </c>
      <c r="I5" t="s">
        <v>97</v>
      </c>
      <c r="J5" t="s">
        <v>96</v>
      </c>
      <c r="K5" t="s">
        <v>45</v>
      </c>
      <c r="M5" t="s">
        <v>98</v>
      </c>
      <c r="R5" s="4" t="s">
        <v>99</v>
      </c>
      <c r="S5" s="1" t="s">
        <v>94</v>
      </c>
      <c r="T5" s="1">
        <v>16.468</v>
      </c>
      <c r="U5">
        <f t="shared" si="0"/>
        <v>1.4803307017797322</v>
      </c>
      <c r="V5">
        <v>25.8</v>
      </c>
      <c r="W5" s="1">
        <v>32.604900000000001</v>
      </c>
      <c r="X5">
        <v>11.124541279999999</v>
      </c>
      <c r="Y5">
        <v>1.469308496</v>
      </c>
      <c r="Z5">
        <v>31.649100000000001</v>
      </c>
      <c r="AA5" s="2">
        <v>30.775300000000001</v>
      </c>
      <c r="AB5" s="2">
        <f t="shared" si="1"/>
        <v>-1.8295999999999992</v>
      </c>
      <c r="AC5">
        <v>9.6081447600000001</v>
      </c>
      <c r="AD5">
        <v>1.52655042</v>
      </c>
      <c r="AE5">
        <f t="shared" si="2"/>
        <v>1.8295999999999992</v>
      </c>
      <c r="AF5" s="4">
        <f t="shared" si="3"/>
        <v>-1.5163965199999989</v>
      </c>
      <c r="AG5">
        <f>AD5-Y5</f>
        <v>5.7241923999999944E-2</v>
      </c>
      <c r="AH5">
        <v>5.7291984560000002E-2</v>
      </c>
      <c r="AI5">
        <v>0</v>
      </c>
      <c r="AJ5">
        <v>0</v>
      </c>
      <c r="AK5">
        <f t="shared" si="4"/>
        <v>5.7291984560000002E-2</v>
      </c>
      <c r="AL5">
        <f>X5-(AC5+AK5+AN5)</f>
        <v>1.4591045354399981</v>
      </c>
      <c r="AM5">
        <f t="shared" si="5"/>
        <v>1.516396519999998</v>
      </c>
      <c r="AN5">
        <v>0</v>
      </c>
      <c r="AO5">
        <v>0.35339927669999999</v>
      </c>
      <c r="AP5">
        <v>0</v>
      </c>
      <c r="AQ5">
        <v>0</v>
      </c>
      <c r="AR5">
        <f t="shared" si="6"/>
        <v>0.35339927669999999</v>
      </c>
    </row>
    <row r="6" spans="1:45" x14ac:dyDescent="0.35">
      <c r="A6" t="s">
        <v>95</v>
      </c>
      <c r="B6" t="s">
        <v>96</v>
      </c>
      <c r="I6" t="s">
        <v>97</v>
      </c>
      <c r="J6" t="s">
        <v>96</v>
      </c>
      <c r="K6" t="s">
        <v>46</v>
      </c>
      <c r="M6" t="s">
        <v>98</v>
      </c>
      <c r="R6" s="4" t="s">
        <v>99</v>
      </c>
      <c r="S6" s="1" t="s">
        <v>94</v>
      </c>
      <c r="T6" s="1">
        <v>17.618200000000002</v>
      </c>
      <c r="U6">
        <f t="shared" si="0"/>
        <v>1.5175246351625538</v>
      </c>
      <c r="V6">
        <v>26.2</v>
      </c>
      <c r="W6" s="1">
        <v>33.965000000000003</v>
      </c>
      <c r="X6">
        <v>11.609828</v>
      </c>
      <c r="Y6">
        <v>1.4896480480000001</v>
      </c>
      <c r="Z6">
        <v>31.529199999999999</v>
      </c>
      <c r="AA6" s="2">
        <v>30.6052</v>
      </c>
      <c r="AB6" s="2">
        <f t="shared" si="1"/>
        <v>-3.3598000000000035</v>
      </c>
      <c r="AC6">
        <v>9.3309974669999995</v>
      </c>
      <c r="AD6">
        <v>1.5594085600000001</v>
      </c>
      <c r="AE6">
        <f t="shared" si="2"/>
        <v>3.3598000000000035</v>
      </c>
      <c r="AF6" s="4">
        <f t="shared" si="3"/>
        <v>-2.2788305330000007</v>
      </c>
      <c r="AG6">
        <f>AD6-Y6</f>
        <v>6.9760511999999997E-2</v>
      </c>
      <c r="AH6">
        <v>1.510620117E-3</v>
      </c>
      <c r="AI6">
        <v>0</v>
      </c>
      <c r="AJ6">
        <v>0</v>
      </c>
      <c r="AK6">
        <f t="shared" si="4"/>
        <v>1.510620117E-3</v>
      </c>
      <c r="AL6">
        <f>X6-(AC6+AK6+AN6)</f>
        <v>2.2773199128830015</v>
      </c>
      <c r="AM6">
        <f t="shared" si="5"/>
        <v>2.2788305330000016</v>
      </c>
      <c r="AN6">
        <v>0</v>
      </c>
      <c r="AO6">
        <v>0.19014930730000001</v>
      </c>
      <c r="AP6">
        <v>0</v>
      </c>
      <c r="AQ6">
        <v>0</v>
      </c>
      <c r="AR6">
        <f t="shared" si="6"/>
        <v>0.19014930730000001</v>
      </c>
    </row>
    <row r="7" spans="1:45" x14ac:dyDescent="0.35">
      <c r="A7" t="s">
        <v>95</v>
      </c>
      <c r="B7" t="s">
        <v>96</v>
      </c>
      <c r="I7" t="s">
        <v>97</v>
      </c>
      <c r="J7" t="s">
        <v>96</v>
      </c>
      <c r="K7" t="s">
        <v>47</v>
      </c>
      <c r="M7" t="s">
        <v>98</v>
      </c>
      <c r="R7" s="4" t="s">
        <v>99</v>
      </c>
      <c r="S7" s="1" t="s">
        <v>94</v>
      </c>
      <c r="T7" s="1">
        <v>14.346399999999999</v>
      </c>
      <c r="U7">
        <f t="shared" si="0"/>
        <v>1.270890721342838</v>
      </c>
      <c r="V7">
        <v>25.8</v>
      </c>
      <c r="W7" s="1">
        <v>30.593</v>
      </c>
      <c r="X7">
        <v>11.288460730000001</v>
      </c>
      <c r="Y7">
        <v>1.2450923359999999</v>
      </c>
      <c r="Z7">
        <v>32.128799999999998</v>
      </c>
      <c r="AA7" s="2">
        <v>30.711099999999998</v>
      </c>
      <c r="AB7" s="2">
        <f t="shared" si="1"/>
        <v>0.11809999999999832</v>
      </c>
      <c r="AC7">
        <v>10.890043260000001</v>
      </c>
      <c r="AD7">
        <v>1.2984202379999998</v>
      </c>
      <c r="AE7">
        <f t="shared" si="2"/>
        <v>-0.11809999999999832</v>
      </c>
      <c r="AF7" s="4">
        <f t="shared" si="3"/>
        <v>-0.39841747000000005</v>
      </c>
      <c r="AG7">
        <f>AD7-Y7</f>
        <v>5.3327901999999927E-2</v>
      </c>
      <c r="AH7">
        <v>4.7472953800000002E-2</v>
      </c>
      <c r="AI7">
        <v>0</v>
      </c>
      <c r="AJ7">
        <v>1.5664100649999999E-2</v>
      </c>
      <c r="AK7">
        <f t="shared" si="4"/>
        <v>6.3137054450000007E-2</v>
      </c>
      <c r="AL7">
        <f>X7-(AC7+AK7+AN7)</f>
        <v>0.33528041555000065</v>
      </c>
      <c r="AM7">
        <f t="shared" si="5"/>
        <v>0.39841747000000066</v>
      </c>
      <c r="AN7">
        <v>0</v>
      </c>
      <c r="AO7">
        <v>0.4621725082</v>
      </c>
      <c r="AP7">
        <v>0</v>
      </c>
      <c r="AQ7">
        <v>9.5134735109999993E-2</v>
      </c>
      <c r="AR7">
        <f t="shared" si="6"/>
        <v>0.55730724331000003</v>
      </c>
    </row>
    <row r="8" spans="1:45" x14ac:dyDescent="0.35">
      <c r="A8" t="s">
        <v>95</v>
      </c>
      <c r="B8" t="s">
        <v>96</v>
      </c>
      <c r="I8" t="s">
        <v>97</v>
      </c>
      <c r="J8" t="s">
        <v>96</v>
      </c>
      <c r="K8" t="s">
        <v>48</v>
      </c>
      <c r="M8" t="s">
        <v>98</v>
      </c>
      <c r="R8" s="4" t="s">
        <v>99</v>
      </c>
      <c r="S8" s="1" t="s">
        <v>94</v>
      </c>
      <c r="T8" s="1">
        <v>15.9579</v>
      </c>
      <c r="U8">
        <f t="shared" si="0"/>
        <v>1.3290686204027857</v>
      </c>
      <c r="V8">
        <v>27.4</v>
      </c>
      <c r="W8" s="1">
        <v>31.537400000000002</v>
      </c>
      <c r="X8">
        <v>12.00682926</v>
      </c>
      <c r="Y8">
        <v>1.3022138160000001</v>
      </c>
      <c r="Z8">
        <v>32.156500000000001</v>
      </c>
      <c r="AA8" s="2">
        <v>31.009799999999998</v>
      </c>
      <c r="AB8" s="2">
        <f t="shared" si="1"/>
        <v>-0.52760000000000318</v>
      </c>
      <c r="AC8">
        <v>10.836527820000001</v>
      </c>
      <c r="AD8">
        <v>1.3782896499999999</v>
      </c>
      <c r="AE8">
        <f t="shared" si="2"/>
        <v>0.52760000000000318</v>
      </c>
      <c r="AF8" s="4">
        <f t="shared" si="3"/>
        <v>-1.1703014399999994</v>
      </c>
      <c r="AG8">
        <f>AD8-Y8</f>
        <v>7.6075833999999842E-2</v>
      </c>
      <c r="AH8">
        <v>3.20148468E-3</v>
      </c>
      <c r="AI8">
        <v>0</v>
      </c>
      <c r="AJ8">
        <v>0</v>
      </c>
      <c r="AK8">
        <f t="shared" si="4"/>
        <v>3.20148468E-3</v>
      </c>
      <c r="AL8">
        <f>X8-(AC8+AK8+AN8)</f>
        <v>1.1670999553199994</v>
      </c>
      <c r="AM8">
        <f t="shared" si="5"/>
        <v>1.1703014399999994</v>
      </c>
      <c r="AN8">
        <v>0</v>
      </c>
      <c r="AO8">
        <v>0.81461048130000002</v>
      </c>
      <c r="AP8">
        <v>0</v>
      </c>
      <c r="AQ8">
        <v>0</v>
      </c>
      <c r="AR8">
        <f t="shared" si="6"/>
        <v>0.81461048130000002</v>
      </c>
    </row>
    <row r="9" spans="1:45" x14ac:dyDescent="0.35">
      <c r="A9" t="s">
        <v>95</v>
      </c>
      <c r="B9" t="s">
        <v>96</v>
      </c>
      <c r="I9" t="s">
        <v>97</v>
      </c>
      <c r="J9" t="s">
        <v>96</v>
      </c>
      <c r="K9" t="s">
        <v>49</v>
      </c>
      <c r="M9" t="s">
        <v>98</v>
      </c>
      <c r="R9" s="4" t="s">
        <v>99</v>
      </c>
      <c r="S9" s="1" t="s">
        <v>94</v>
      </c>
      <c r="T9" s="1">
        <v>14.5959</v>
      </c>
      <c r="U9">
        <f t="shared" si="0"/>
        <v>1.2865085563202099</v>
      </c>
      <c r="V9">
        <v>26.6</v>
      </c>
      <c r="W9" s="1">
        <v>30.162500000000001</v>
      </c>
      <c r="X9">
        <v>11.345357889999999</v>
      </c>
      <c r="Y9">
        <v>1.2929294960000002</v>
      </c>
      <c r="Z9">
        <v>30.310600000000001</v>
      </c>
      <c r="AA9" s="2">
        <v>29.056999999999999</v>
      </c>
      <c r="AB9" s="2">
        <f t="shared" si="1"/>
        <v>-1.1055000000000028</v>
      </c>
      <c r="AC9">
        <v>9.5338840479999991</v>
      </c>
      <c r="AD9">
        <v>1.288903801</v>
      </c>
      <c r="AE9">
        <f t="shared" si="2"/>
        <v>1.1055000000000028</v>
      </c>
      <c r="AF9" s="4">
        <f t="shared" si="3"/>
        <v>-1.8114738419999998</v>
      </c>
      <c r="AG9">
        <f>AD9-Y9</f>
        <v>-4.0256950000001623E-3</v>
      </c>
      <c r="AH9">
        <v>0.1552248001</v>
      </c>
      <c r="AI9">
        <v>0</v>
      </c>
      <c r="AJ9">
        <v>0</v>
      </c>
      <c r="AK9">
        <f t="shared" si="4"/>
        <v>0.1552248001</v>
      </c>
      <c r="AL9">
        <f>X9-(AC9+AK9+AN9)</f>
        <v>1.6562490419000007</v>
      </c>
      <c r="AM9">
        <f t="shared" si="5"/>
        <v>1.8114738420000007</v>
      </c>
      <c r="AN9">
        <v>0</v>
      </c>
      <c r="AO9">
        <v>0.6106424332</v>
      </c>
      <c r="AP9">
        <v>0</v>
      </c>
      <c r="AQ9">
        <v>0</v>
      </c>
      <c r="AR9">
        <f t="shared" si="6"/>
        <v>0.6106424332</v>
      </c>
    </row>
    <row r="10" spans="1:45" x14ac:dyDescent="0.35">
      <c r="A10" t="s">
        <v>95</v>
      </c>
      <c r="B10" t="s">
        <v>96</v>
      </c>
      <c r="I10" t="s">
        <v>97</v>
      </c>
      <c r="J10" t="s">
        <v>96</v>
      </c>
      <c r="K10" t="s">
        <v>89</v>
      </c>
      <c r="M10" t="s">
        <v>93</v>
      </c>
      <c r="R10" s="4" t="s">
        <v>99</v>
      </c>
      <c r="S10" s="1" t="s">
        <v>94</v>
      </c>
      <c r="T10" s="1">
        <v>17.248799999999999</v>
      </c>
      <c r="U10">
        <f t="shared" si="0"/>
        <v>1.5232369322439843</v>
      </c>
      <c r="V10">
        <v>26</v>
      </c>
      <c r="W10" s="1">
        <v>33.090200000000003</v>
      </c>
      <c r="X10">
        <v>11.323780059999999</v>
      </c>
      <c r="Y10">
        <v>1.4878353040000001</v>
      </c>
      <c r="AA10" s="2"/>
      <c r="AB10" s="2"/>
    </row>
    <row r="11" spans="1:45" x14ac:dyDescent="0.35">
      <c r="A11" t="s">
        <v>95</v>
      </c>
      <c r="B11" t="s">
        <v>96</v>
      </c>
      <c r="I11" t="s">
        <v>97</v>
      </c>
      <c r="J11" t="s">
        <v>96</v>
      </c>
      <c r="K11" t="s">
        <v>50</v>
      </c>
      <c r="M11" t="s">
        <v>98</v>
      </c>
      <c r="R11" s="4" t="s">
        <v>99</v>
      </c>
      <c r="S11" s="1" t="s">
        <v>94</v>
      </c>
      <c r="T11" s="1">
        <v>18.039300000000001</v>
      </c>
      <c r="U11">
        <f t="shared" si="0"/>
        <v>1.4812875611653136</v>
      </c>
      <c r="V11">
        <v>27.4</v>
      </c>
      <c r="W11" s="1">
        <v>33.8521</v>
      </c>
      <c r="X11">
        <v>12.17812157</v>
      </c>
      <c r="Y11">
        <v>1.4727941920000001</v>
      </c>
      <c r="Z11">
        <v>35.936799999999998</v>
      </c>
      <c r="AA11" s="2">
        <v>34.662599999999998</v>
      </c>
      <c r="AB11" s="2">
        <f>AA11-W11</f>
        <v>0.81049999999999756</v>
      </c>
      <c r="AC11">
        <v>11.849827769999999</v>
      </c>
      <c r="AD11">
        <v>1.5201151099999999</v>
      </c>
      <c r="AE11">
        <f>W11-AA11</f>
        <v>-0.81049999999999756</v>
      </c>
      <c r="AF11" s="4">
        <f t="shared" ref="AF11:AF13" si="7">AC11-X11</f>
        <v>-0.32829380000000086</v>
      </c>
      <c r="AG11">
        <f>AD11-Y11</f>
        <v>4.7320917999999823E-2</v>
      </c>
      <c r="AH11">
        <v>0.17897415159999999</v>
      </c>
      <c r="AI11">
        <v>0</v>
      </c>
      <c r="AJ11">
        <v>0</v>
      </c>
      <c r="AK11">
        <f t="shared" si="4"/>
        <v>0.17897415159999999</v>
      </c>
      <c r="AL11">
        <f>X11-(AC11+AK11+AN11)</f>
        <v>0.14931964840000056</v>
      </c>
      <c r="AM11">
        <f t="shared" si="5"/>
        <v>0.32829380000000052</v>
      </c>
      <c r="AN11">
        <v>0</v>
      </c>
      <c r="AO11">
        <v>0.97955131530000006</v>
      </c>
      <c r="AP11">
        <v>0</v>
      </c>
      <c r="AQ11">
        <v>0</v>
      </c>
      <c r="AR11">
        <f>SUM(AN11:AP11,AQ11)</f>
        <v>0.97955131530000006</v>
      </c>
    </row>
    <row r="12" spans="1:45" s="18" customFormat="1" x14ac:dyDescent="0.35">
      <c r="A12" s="18" t="s">
        <v>95</v>
      </c>
      <c r="B12" s="18" t="s">
        <v>96</v>
      </c>
      <c r="I12" s="18" t="s">
        <v>97</v>
      </c>
      <c r="J12" s="18" t="s">
        <v>96</v>
      </c>
      <c r="K12" s="18" t="s">
        <v>51</v>
      </c>
      <c r="M12" s="18" t="s">
        <v>98</v>
      </c>
      <c r="R12" s="20" t="s">
        <v>99</v>
      </c>
      <c r="S12" s="21" t="s">
        <v>94</v>
      </c>
      <c r="T12" s="21">
        <v>17.193999999999999</v>
      </c>
      <c r="U12" s="18">
        <f t="shared" si="0"/>
        <v>1.4769368079779257</v>
      </c>
      <c r="V12" s="18">
        <v>26.7</v>
      </c>
      <c r="W12" s="21">
        <v>32.976300000000002</v>
      </c>
      <c r="X12" s="18">
        <v>11.6416626</v>
      </c>
      <c r="Y12" s="18">
        <v>1.420081248</v>
      </c>
      <c r="Z12" s="18">
        <v>37.905900000000003</v>
      </c>
      <c r="AA12" s="22">
        <v>36.029200000000003</v>
      </c>
      <c r="AB12" s="19">
        <f>AA12-W12</f>
        <v>3.0529000000000011</v>
      </c>
      <c r="AC12" s="18">
        <v>11.69413948</v>
      </c>
      <c r="AD12" s="18">
        <v>1.4411928099</v>
      </c>
      <c r="AE12" s="18">
        <f>W12-AA12</f>
        <v>-3.0529000000000011</v>
      </c>
      <c r="AF12" s="20">
        <f t="shared" si="7"/>
        <v>5.2476880000000392E-2</v>
      </c>
      <c r="AG12" s="18">
        <f>AD12-Y12</f>
        <v>2.1111561899999964E-2</v>
      </c>
      <c r="AH12" s="18">
        <v>8.4594727000000008E-2</v>
      </c>
      <c r="AI12" s="18">
        <v>0</v>
      </c>
      <c r="AJ12" s="18">
        <v>0</v>
      </c>
      <c r="AK12" s="18">
        <f t="shared" si="4"/>
        <v>8.4594727000000008E-2</v>
      </c>
      <c r="AL12" s="18">
        <f>X12-(AC12+AK12+AN12)</f>
        <v>-0.13707160700000109</v>
      </c>
      <c r="AM12" s="18">
        <f t="shared" si="5"/>
        <v>-5.2476880000001086E-2</v>
      </c>
      <c r="AN12" s="18">
        <v>0</v>
      </c>
      <c r="AO12" s="18">
        <v>2.5998458860000002</v>
      </c>
      <c r="AP12" s="18">
        <v>0</v>
      </c>
      <c r="AQ12" s="18">
        <v>0</v>
      </c>
      <c r="AR12" s="18">
        <f>SUM(AN12:AP12,AQ12)</f>
        <v>2.5998458860000002</v>
      </c>
      <c r="AS12" s="18" t="s">
        <v>105</v>
      </c>
    </row>
    <row r="13" spans="1:45" x14ac:dyDescent="0.35">
      <c r="A13" t="s">
        <v>95</v>
      </c>
      <c r="B13" t="s">
        <v>96</v>
      </c>
      <c r="I13" t="s">
        <v>97</v>
      </c>
      <c r="J13" t="s">
        <v>96</v>
      </c>
      <c r="K13" t="s">
        <v>52</v>
      </c>
      <c r="M13" t="s">
        <v>98</v>
      </c>
      <c r="R13" s="4" t="s">
        <v>99</v>
      </c>
      <c r="S13" s="1" t="s">
        <v>94</v>
      </c>
      <c r="T13" s="1">
        <v>18.020900000000001</v>
      </c>
      <c r="U13">
        <f t="shared" si="0"/>
        <v>1.5245054563694758</v>
      </c>
      <c r="V13">
        <v>27.2</v>
      </c>
      <c r="W13" s="1">
        <v>34.531999999999996</v>
      </c>
      <c r="X13">
        <v>11.820816989999999</v>
      </c>
      <c r="Y13">
        <v>1.4791636239999999</v>
      </c>
      <c r="Z13">
        <v>37.833300000000001</v>
      </c>
      <c r="AA13" s="2">
        <v>36.288899999999998</v>
      </c>
      <c r="AB13" s="2">
        <f>AA13-W13</f>
        <v>1.7569000000000017</v>
      </c>
      <c r="AC13">
        <v>11.764340399999998</v>
      </c>
      <c r="AD13">
        <v>1.5123863399999999</v>
      </c>
      <c r="AE13">
        <f>W13-AA13</f>
        <v>-1.7569000000000017</v>
      </c>
      <c r="AF13" s="4">
        <f t="shared" si="7"/>
        <v>-5.6476590000000826E-2</v>
      </c>
      <c r="AG13">
        <f>AD13-Y13</f>
        <v>3.3222716000000041E-2</v>
      </c>
      <c r="AH13">
        <v>7.7247619629999993E-4</v>
      </c>
      <c r="AI13">
        <v>0</v>
      </c>
      <c r="AJ13">
        <v>0</v>
      </c>
      <c r="AK13">
        <f t="shared" si="4"/>
        <v>7.7247619629999993E-4</v>
      </c>
      <c r="AL13">
        <f>X13-(AC13+AK13+AN13)</f>
        <v>5.5704113803701105E-2</v>
      </c>
      <c r="AM13">
        <f t="shared" si="5"/>
        <v>5.6476590000001103E-2</v>
      </c>
      <c r="AN13">
        <v>0</v>
      </c>
      <c r="AO13">
        <v>1.4103527069999999</v>
      </c>
      <c r="AP13">
        <v>0</v>
      </c>
      <c r="AQ13">
        <v>0.23301315310000001</v>
      </c>
      <c r="AR13">
        <f>SUM(AN13:AP13,AQ13)</f>
        <v>1.6433658600999999</v>
      </c>
    </row>
    <row r="14" spans="1:45" x14ac:dyDescent="0.35">
      <c r="A14" t="s">
        <v>95</v>
      </c>
      <c r="B14" t="s">
        <v>96</v>
      </c>
      <c r="I14" t="s">
        <v>97</v>
      </c>
      <c r="J14" t="s">
        <v>96</v>
      </c>
      <c r="K14" t="s">
        <v>90</v>
      </c>
      <c r="M14" t="s">
        <v>93</v>
      </c>
      <c r="R14" s="4" t="s">
        <v>99</v>
      </c>
      <c r="S14" s="1" t="s">
        <v>94</v>
      </c>
      <c r="T14" s="1">
        <v>17.145099999999999</v>
      </c>
      <c r="U14">
        <f t="shared" si="0"/>
        <v>1.5060700721942359</v>
      </c>
      <c r="V14">
        <v>26.6</v>
      </c>
      <c r="W14" s="1">
        <v>32.742400000000004</v>
      </c>
      <c r="X14">
        <v>11.383998869999999</v>
      </c>
      <c r="Y14">
        <v>1.4617715360000001</v>
      </c>
      <c r="AA14" s="2"/>
      <c r="AB14" s="2"/>
    </row>
    <row r="15" spans="1:45" x14ac:dyDescent="0.35">
      <c r="A15" t="s">
        <v>95</v>
      </c>
      <c r="B15" t="s">
        <v>96</v>
      </c>
      <c r="I15" t="s">
        <v>97</v>
      </c>
      <c r="J15" t="s">
        <v>96</v>
      </c>
      <c r="K15" t="s">
        <v>53</v>
      </c>
      <c r="M15" t="s">
        <v>98</v>
      </c>
      <c r="R15" s="4" t="s">
        <v>99</v>
      </c>
      <c r="S15" s="1" t="s">
        <v>94</v>
      </c>
      <c r="T15" s="1">
        <v>16.6828</v>
      </c>
      <c r="U15">
        <f t="shared" si="0"/>
        <v>1.4552509973746348</v>
      </c>
      <c r="V15">
        <v>26.8</v>
      </c>
      <c r="W15" s="1">
        <v>32.862900000000003</v>
      </c>
      <c r="X15">
        <v>11.46386433</v>
      </c>
      <c r="Y15">
        <v>1.4164515120000001</v>
      </c>
      <c r="Z15">
        <v>35.459000000000003</v>
      </c>
      <c r="AA15" s="3">
        <v>34.078899999999997</v>
      </c>
      <c r="AB15" s="2">
        <f t="shared" ref="AB15:AB31" si="8">AA15-W15</f>
        <v>1.215999999999994</v>
      </c>
      <c r="AC15">
        <v>11.30980682</v>
      </c>
      <c r="AD15">
        <v>1.4489323199999999</v>
      </c>
      <c r="AE15">
        <f t="shared" ref="AE15:AE31" si="9">W15-AA15</f>
        <v>-1.215999999999994</v>
      </c>
      <c r="AF15" s="4">
        <f t="shared" ref="AF15:AF31" si="10">AC15-X15</f>
        <v>-0.15405750999999945</v>
      </c>
      <c r="AG15">
        <f t="shared" ref="AG15:AG31" si="11">AD15-Y15</f>
        <v>3.2480807999999861E-2</v>
      </c>
      <c r="AH15">
        <v>2.9654502869999998E-2</v>
      </c>
      <c r="AI15">
        <v>0</v>
      </c>
      <c r="AJ15">
        <v>0.11298751830000001</v>
      </c>
      <c r="AK15">
        <f t="shared" si="4"/>
        <v>0.14264202116999999</v>
      </c>
      <c r="AL15">
        <f>X15-(AC15+AK15+AN15)</f>
        <v>1.1415488829999987E-2</v>
      </c>
      <c r="AM15">
        <f t="shared" si="5"/>
        <v>0.15405750999999998</v>
      </c>
      <c r="AN15">
        <v>0</v>
      </c>
      <c r="AO15">
        <v>1.53129673</v>
      </c>
      <c r="AP15">
        <v>0</v>
      </c>
      <c r="AQ15">
        <v>0</v>
      </c>
      <c r="AR15">
        <f t="shared" ref="AR15:AR31" si="12">SUM(AN15:AP15,AQ15)</f>
        <v>1.53129673</v>
      </c>
    </row>
    <row r="16" spans="1:45" s="5" customFormat="1" x14ac:dyDescent="0.35">
      <c r="A16" s="5" t="s">
        <v>95</v>
      </c>
      <c r="B16" s="5" t="s">
        <v>96</v>
      </c>
      <c r="I16" s="5" t="s">
        <v>97</v>
      </c>
      <c r="J16" s="5" t="s">
        <v>96</v>
      </c>
      <c r="K16" s="5" t="s">
        <v>54</v>
      </c>
      <c r="M16" s="5" t="s">
        <v>98</v>
      </c>
      <c r="R16" s="6" t="s">
        <v>99</v>
      </c>
      <c r="S16" s="7" t="s">
        <v>94</v>
      </c>
      <c r="T16" s="7">
        <v>17.535699999999999</v>
      </c>
      <c r="U16" s="5">
        <f t="shared" si="0"/>
        <v>1.4607256875919663</v>
      </c>
      <c r="V16" s="5">
        <v>27.5</v>
      </c>
      <c r="W16" s="7">
        <v>33.1706</v>
      </c>
      <c r="X16" s="5">
        <v>12.004786490000001</v>
      </c>
      <c r="Y16" s="5">
        <v>1.4105590800000001</v>
      </c>
      <c r="Z16" s="5">
        <v>37.916800000000002</v>
      </c>
      <c r="AA16" s="8">
        <v>35.914299999999997</v>
      </c>
      <c r="AB16" s="2">
        <f t="shared" si="8"/>
        <v>2.7436999999999969</v>
      </c>
      <c r="AC16" s="5">
        <v>11.90410709</v>
      </c>
      <c r="AD16" s="5">
        <v>1.46708514</v>
      </c>
      <c r="AE16" s="5">
        <f t="shared" si="9"/>
        <v>-2.7436999999999969</v>
      </c>
      <c r="AF16" s="6">
        <f t="shared" si="10"/>
        <v>-0.10067940000000064</v>
      </c>
      <c r="AG16" s="5">
        <f t="shared" si="11"/>
        <v>5.6526059999999934E-2</v>
      </c>
      <c r="AH16" s="5">
        <v>0.20920372009999999</v>
      </c>
      <c r="AI16" s="5">
        <v>0</v>
      </c>
      <c r="AK16" s="5">
        <f t="shared" si="4"/>
        <v>0.20920372009999999</v>
      </c>
      <c r="AL16" s="5">
        <f>X16-(AC16+AK16+AN16)</f>
        <v>-0.10852432009999902</v>
      </c>
      <c r="AM16" s="5">
        <f t="shared" si="5"/>
        <v>0.10067940000000097</v>
      </c>
      <c r="AN16" s="5">
        <v>0</v>
      </c>
      <c r="AO16" s="5">
        <v>1.944554329</v>
      </c>
      <c r="AP16" s="5">
        <v>0</v>
      </c>
      <c r="AQ16" s="5">
        <v>4.4237136840000003E-2</v>
      </c>
      <c r="AR16" s="5">
        <f t="shared" si="12"/>
        <v>1.9887914658400001</v>
      </c>
    </row>
    <row r="17" spans="1:44" x14ac:dyDescent="0.35">
      <c r="A17" t="s">
        <v>95</v>
      </c>
      <c r="B17" t="s">
        <v>96</v>
      </c>
      <c r="I17" t="s">
        <v>97</v>
      </c>
      <c r="J17" t="s">
        <v>96</v>
      </c>
      <c r="K17" t="s">
        <v>55</v>
      </c>
      <c r="M17" t="s">
        <v>98</v>
      </c>
      <c r="R17" s="4" t="s">
        <v>99</v>
      </c>
      <c r="S17" s="1" t="s">
        <v>94</v>
      </c>
      <c r="T17" s="1">
        <v>15.337199999999999</v>
      </c>
      <c r="U17">
        <f t="shared" si="0"/>
        <v>1.2501938449717325</v>
      </c>
      <c r="V17">
        <v>27.8</v>
      </c>
      <c r="W17" s="1">
        <v>31.422999999999998</v>
      </c>
      <c r="X17">
        <v>12.26785755</v>
      </c>
      <c r="Y17">
        <v>1.244904832</v>
      </c>
      <c r="Z17">
        <v>35.146500000000003</v>
      </c>
      <c r="AA17" s="2">
        <v>32.979300000000002</v>
      </c>
      <c r="AB17" s="2">
        <f t="shared" si="8"/>
        <v>1.5563000000000038</v>
      </c>
      <c r="AC17">
        <v>11.64506149</v>
      </c>
      <c r="AD17">
        <v>1.268661649</v>
      </c>
      <c r="AE17">
        <f t="shared" si="9"/>
        <v>-1.5563000000000038</v>
      </c>
      <c r="AF17" s="4">
        <f t="shared" si="10"/>
        <v>-0.62279606000000065</v>
      </c>
      <c r="AG17">
        <f t="shared" si="11"/>
        <v>2.3756816999999986E-2</v>
      </c>
      <c r="AH17">
        <v>0.20868873600000001</v>
      </c>
      <c r="AI17">
        <v>0</v>
      </c>
      <c r="AJ17">
        <v>8.8457107539999996E-2</v>
      </c>
      <c r="AK17">
        <f t="shared" si="4"/>
        <v>0.29714584354000001</v>
      </c>
      <c r="AL17">
        <f>X17-(AC17+AK17+AN17)</f>
        <v>0.32565021646000147</v>
      </c>
      <c r="AM17">
        <f t="shared" si="5"/>
        <v>0.62279606000000154</v>
      </c>
      <c r="AN17">
        <v>0</v>
      </c>
      <c r="AO17">
        <v>1.760713577</v>
      </c>
      <c r="AP17">
        <v>0</v>
      </c>
      <c r="AQ17">
        <v>0</v>
      </c>
      <c r="AR17">
        <f t="shared" si="12"/>
        <v>1.760713577</v>
      </c>
    </row>
    <row r="18" spans="1:44" x14ac:dyDescent="0.35">
      <c r="A18" t="s">
        <v>95</v>
      </c>
      <c r="B18" t="s">
        <v>96</v>
      </c>
      <c r="I18" t="s">
        <v>97</v>
      </c>
      <c r="J18" t="s">
        <v>96</v>
      </c>
      <c r="K18" t="s">
        <v>56</v>
      </c>
      <c r="M18" t="s">
        <v>98</v>
      </c>
      <c r="R18" s="4" t="s">
        <v>99</v>
      </c>
      <c r="S18" s="1" t="s">
        <v>94</v>
      </c>
      <c r="T18" s="1">
        <v>16.646599999999999</v>
      </c>
      <c r="U18">
        <f t="shared" si="0"/>
        <v>1.2807036754356742</v>
      </c>
      <c r="V18">
        <v>28.9</v>
      </c>
      <c r="W18" s="1">
        <v>33.316800000000001</v>
      </c>
      <c r="X18">
        <v>12.99801064</v>
      </c>
      <c r="Y18">
        <v>1.2603933600000001</v>
      </c>
      <c r="Z18">
        <v>34.299900000000001</v>
      </c>
      <c r="AA18" s="2">
        <v>32.444000000000003</v>
      </c>
      <c r="AB18" s="2">
        <f t="shared" si="8"/>
        <v>-0.87279999999999802</v>
      </c>
      <c r="AC18">
        <v>12.30629253</v>
      </c>
      <c r="AD18">
        <v>1.249125356</v>
      </c>
      <c r="AE18">
        <f t="shared" si="9"/>
        <v>0.87279999999999802</v>
      </c>
      <c r="AF18" s="4">
        <f t="shared" si="10"/>
        <v>-0.69171811000000005</v>
      </c>
      <c r="AG18">
        <f t="shared" si="11"/>
        <v>-1.1268004000000165E-2</v>
      </c>
      <c r="AH18">
        <v>1.327800751E-2</v>
      </c>
      <c r="AI18">
        <v>0</v>
      </c>
      <c r="AJ18">
        <v>0.17967796329999999</v>
      </c>
      <c r="AK18">
        <f t="shared" si="4"/>
        <v>0.19295597080999999</v>
      </c>
      <c r="AL18">
        <f>X18-(AC18+AK18+AN18)</f>
        <v>0.49876213918999923</v>
      </c>
      <c r="AM18">
        <f t="shared" si="5"/>
        <v>0.69171810999999916</v>
      </c>
      <c r="AN18">
        <v>0</v>
      </c>
      <c r="AO18">
        <v>0.79544448850000005</v>
      </c>
      <c r="AP18">
        <v>0</v>
      </c>
      <c r="AQ18">
        <v>0</v>
      </c>
      <c r="AR18">
        <f t="shared" si="12"/>
        <v>0.79544448850000005</v>
      </c>
    </row>
    <row r="19" spans="1:44" s="18" customFormat="1" x14ac:dyDescent="0.35">
      <c r="A19" s="18" t="s">
        <v>95</v>
      </c>
      <c r="B19" s="18" t="s">
        <v>96</v>
      </c>
      <c r="I19" s="18" t="s">
        <v>97</v>
      </c>
      <c r="J19" s="18" t="s">
        <v>96</v>
      </c>
      <c r="K19" s="18" t="s">
        <v>57</v>
      </c>
      <c r="M19" s="18" t="s">
        <v>98</v>
      </c>
      <c r="R19" s="20" t="s">
        <v>99</v>
      </c>
      <c r="S19" s="21" t="s">
        <v>94</v>
      </c>
      <c r="T19" s="21">
        <v>16.200900000000001</v>
      </c>
      <c r="U19" s="18">
        <f t="shared" si="0"/>
        <v>1.3706343322322394</v>
      </c>
      <c r="V19" s="18">
        <v>27.2</v>
      </c>
      <c r="W19" s="21">
        <v>32.560600000000001</v>
      </c>
      <c r="X19" s="18">
        <v>11.820001599999999</v>
      </c>
      <c r="Y19" s="18">
        <v>1.31763096</v>
      </c>
      <c r="Z19" s="18">
        <v>39.433</v>
      </c>
      <c r="AA19" s="22">
        <v>36.577500000000001</v>
      </c>
      <c r="AB19" s="22">
        <f t="shared" si="8"/>
        <v>4.0168999999999997</v>
      </c>
      <c r="AC19" s="18">
        <v>12.17734909</v>
      </c>
      <c r="AD19" s="18">
        <v>1.3874757500000001</v>
      </c>
      <c r="AE19" s="18">
        <f t="shared" si="9"/>
        <v>-4.0168999999999997</v>
      </c>
      <c r="AF19" s="20">
        <f t="shared" si="10"/>
        <v>0.35734749000000043</v>
      </c>
      <c r="AG19" s="18">
        <f t="shared" si="11"/>
        <v>6.9844790000000101E-2</v>
      </c>
      <c r="AH19" s="18">
        <v>7.6303482059999995E-3</v>
      </c>
      <c r="AI19" s="18">
        <v>0</v>
      </c>
      <c r="AJ19" s="18">
        <v>0</v>
      </c>
      <c r="AK19" s="18">
        <f t="shared" si="4"/>
        <v>7.6303482059999995E-3</v>
      </c>
      <c r="AL19" s="18">
        <f>X19-(AC19+AK19+AN19)</f>
        <v>-0.36497783820600027</v>
      </c>
      <c r="AM19" s="18">
        <f t="shared" si="5"/>
        <v>-0.35734749000000027</v>
      </c>
      <c r="AN19" s="18">
        <v>0</v>
      </c>
      <c r="AO19" s="18">
        <v>2.737054825</v>
      </c>
      <c r="AP19" s="18">
        <v>0</v>
      </c>
      <c r="AQ19" s="18">
        <v>0</v>
      </c>
      <c r="AR19" s="18">
        <f t="shared" si="12"/>
        <v>2.737054825</v>
      </c>
    </row>
    <row r="20" spans="1:44" s="5" customFormat="1" x14ac:dyDescent="0.35">
      <c r="A20" s="5" t="s">
        <v>95</v>
      </c>
      <c r="B20" s="5" t="s">
        <v>96</v>
      </c>
      <c r="I20" s="5" t="s">
        <v>97</v>
      </c>
      <c r="J20" s="5" t="s">
        <v>96</v>
      </c>
      <c r="K20" s="5" t="s">
        <v>58</v>
      </c>
      <c r="M20" s="5" t="s">
        <v>98</v>
      </c>
      <c r="R20" s="6" t="s">
        <v>99</v>
      </c>
      <c r="S20" s="7" t="s">
        <v>94</v>
      </c>
      <c r="T20" s="7">
        <v>17.6479</v>
      </c>
      <c r="U20" s="5">
        <f t="shared" si="0"/>
        <v>1.5303272849680685</v>
      </c>
      <c r="V20" s="5">
        <v>26.7</v>
      </c>
      <c r="W20" s="7">
        <v>33.571300000000001</v>
      </c>
      <c r="X20" s="5">
        <v>11.53210831</v>
      </c>
      <c r="Y20" s="5">
        <v>1.5085443199999999</v>
      </c>
      <c r="Z20" s="5">
        <v>39.648299999999999</v>
      </c>
      <c r="AA20" s="8">
        <v>37.479999999999997</v>
      </c>
      <c r="AB20" s="2">
        <f t="shared" si="8"/>
        <v>3.9086999999999961</v>
      </c>
      <c r="AC20" s="5">
        <v>11.541558269999999</v>
      </c>
      <c r="AD20" s="5">
        <v>1.5479603399999999</v>
      </c>
      <c r="AE20" s="5">
        <f t="shared" si="9"/>
        <v>-3.9086999999999961</v>
      </c>
      <c r="AF20" s="6">
        <f t="shared" si="10"/>
        <v>9.4499599999995354E-3</v>
      </c>
      <c r="AG20" s="5">
        <f t="shared" si="11"/>
        <v>3.9416019999999996E-2</v>
      </c>
      <c r="AH20" s="5">
        <v>1.4247894290000001E-3</v>
      </c>
      <c r="AI20" s="5">
        <v>0</v>
      </c>
      <c r="AJ20" s="5">
        <v>0</v>
      </c>
      <c r="AK20" s="5">
        <f t="shared" si="4"/>
        <v>1.4247894290000001E-3</v>
      </c>
      <c r="AL20" s="5">
        <f>X20-(AC20+AK20+AN20)</f>
        <v>-1.0874749429000019E-2</v>
      </c>
      <c r="AM20" s="5">
        <f t="shared" si="5"/>
        <v>-9.4499600000000194E-3</v>
      </c>
      <c r="AN20" s="5">
        <v>0</v>
      </c>
      <c r="AO20" s="5">
        <v>2.5736589429999999</v>
      </c>
      <c r="AP20" s="5">
        <v>0</v>
      </c>
      <c r="AQ20" s="5">
        <v>0</v>
      </c>
      <c r="AR20" s="5">
        <f t="shared" si="12"/>
        <v>2.5736589429999999</v>
      </c>
    </row>
    <row r="21" spans="1:44" x14ac:dyDescent="0.35">
      <c r="A21" t="s">
        <v>95</v>
      </c>
      <c r="B21" t="s">
        <v>96</v>
      </c>
      <c r="I21" t="s">
        <v>97</v>
      </c>
      <c r="J21" t="s">
        <v>96</v>
      </c>
      <c r="K21" t="s">
        <v>59</v>
      </c>
      <c r="M21" t="s">
        <v>98</v>
      </c>
      <c r="R21" s="4" t="s">
        <v>99</v>
      </c>
      <c r="S21" s="1" t="s">
        <v>94</v>
      </c>
      <c r="T21" s="1">
        <v>18.458400000000001</v>
      </c>
      <c r="U21">
        <f t="shared" si="0"/>
        <v>1.452065259137524</v>
      </c>
      <c r="V21">
        <v>28.4</v>
      </c>
      <c r="W21" s="1">
        <v>34.570999999999998</v>
      </c>
      <c r="X21">
        <v>12.71182537</v>
      </c>
      <c r="Y21">
        <v>1.4271250480000002</v>
      </c>
      <c r="Z21">
        <v>39.225499999999997</v>
      </c>
      <c r="AA21" s="2">
        <v>37.383600000000001</v>
      </c>
      <c r="AB21" s="2">
        <f t="shared" si="8"/>
        <v>2.8126000000000033</v>
      </c>
      <c r="AC21">
        <v>12.417511940000001</v>
      </c>
      <c r="AD21">
        <v>1.4754148802999998</v>
      </c>
      <c r="AE21">
        <f t="shared" si="9"/>
        <v>-2.8126000000000033</v>
      </c>
      <c r="AF21" s="4">
        <f t="shared" si="10"/>
        <v>-0.29431342999999899</v>
      </c>
      <c r="AG21">
        <f t="shared" si="11"/>
        <v>4.8289832299999613E-2</v>
      </c>
      <c r="AH21">
        <v>0.10131454499999999</v>
      </c>
      <c r="AI21">
        <v>0</v>
      </c>
      <c r="AJ21">
        <v>0</v>
      </c>
      <c r="AK21">
        <f t="shared" si="4"/>
        <v>0.10131454499999999</v>
      </c>
      <c r="AL21">
        <f>X21-(AC21+AK21+AN21)</f>
        <v>0.19299888499999973</v>
      </c>
      <c r="AM21">
        <f t="shared" si="5"/>
        <v>0.29431342999999971</v>
      </c>
      <c r="AN21">
        <v>0</v>
      </c>
      <c r="AO21">
        <v>2.6764240260000003</v>
      </c>
      <c r="AP21">
        <v>0</v>
      </c>
      <c r="AQ21">
        <v>0</v>
      </c>
      <c r="AR21">
        <f t="shared" si="12"/>
        <v>2.6764240260000003</v>
      </c>
    </row>
    <row r="22" spans="1:44" x14ac:dyDescent="0.35">
      <c r="A22" t="s">
        <v>95</v>
      </c>
      <c r="B22" t="s">
        <v>96</v>
      </c>
      <c r="I22" t="s">
        <v>97</v>
      </c>
      <c r="J22" t="s">
        <v>96</v>
      </c>
      <c r="K22" t="s">
        <v>60</v>
      </c>
      <c r="M22" t="s">
        <v>98</v>
      </c>
      <c r="R22" s="4" t="s">
        <v>99</v>
      </c>
      <c r="S22" s="1" t="s">
        <v>94</v>
      </c>
      <c r="T22" s="1">
        <v>18.850000000000001</v>
      </c>
      <c r="U22">
        <f t="shared" si="0"/>
        <v>1.4241294334171086</v>
      </c>
      <c r="V22">
        <v>28.2</v>
      </c>
      <c r="W22" s="1">
        <v>35.292200000000001</v>
      </c>
      <c r="X22">
        <v>13.23615646</v>
      </c>
      <c r="Y22">
        <v>1.4298066880000002</v>
      </c>
      <c r="Z22">
        <v>35.798200000000001</v>
      </c>
      <c r="AA22" s="2">
        <v>34.597099999999998</v>
      </c>
      <c r="AB22" s="2">
        <f t="shared" si="8"/>
        <v>-0.6951000000000036</v>
      </c>
      <c r="AC22">
        <v>12.13896561</v>
      </c>
      <c r="AD22">
        <v>1.4392280099999999</v>
      </c>
      <c r="AE22">
        <f t="shared" si="9"/>
        <v>0.6951000000000036</v>
      </c>
      <c r="AF22" s="4">
        <f t="shared" si="10"/>
        <v>-1.0971908500000005</v>
      </c>
      <c r="AG22">
        <f t="shared" si="11"/>
        <v>9.4213219999996767E-3</v>
      </c>
      <c r="AH22">
        <v>0.1017007828</v>
      </c>
      <c r="AI22">
        <v>0</v>
      </c>
      <c r="AJ22">
        <v>0</v>
      </c>
      <c r="AK22">
        <f t="shared" si="4"/>
        <v>0.1017007828</v>
      </c>
      <c r="AL22">
        <f>X22-(AC22+AK22+AN22)</f>
        <v>0.99549006720000044</v>
      </c>
      <c r="AM22">
        <f t="shared" si="5"/>
        <v>1.0971908500000005</v>
      </c>
      <c r="AN22">
        <v>0</v>
      </c>
      <c r="AO22">
        <v>0.85663318629999996</v>
      </c>
      <c r="AP22">
        <v>0</v>
      </c>
      <c r="AQ22">
        <v>0</v>
      </c>
      <c r="AR22">
        <f t="shared" si="12"/>
        <v>0.85663318629999996</v>
      </c>
    </row>
    <row r="23" spans="1:44" x14ac:dyDescent="0.35">
      <c r="A23" t="s">
        <v>95</v>
      </c>
      <c r="B23" t="s">
        <v>96</v>
      </c>
      <c r="I23" t="s">
        <v>97</v>
      </c>
      <c r="J23" t="s">
        <v>96</v>
      </c>
      <c r="K23" t="s">
        <v>61</v>
      </c>
      <c r="M23" t="s">
        <v>98</v>
      </c>
      <c r="R23" s="4" t="s">
        <v>99</v>
      </c>
      <c r="S23" s="1" t="s">
        <v>94</v>
      </c>
      <c r="T23" s="1">
        <v>17.014500000000002</v>
      </c>
      <c r="U23">
        <f t="shared" si="0"/>
        <v>1.4833513382372596</v>
      </c>
      <c r="V23">
        <v>25.8</v>
      </c>
      <c r="W23" s="1">
        <v>32.595300000000002</v>
      </c>
      <c r="X23">
        <v>11.470310209999999</v>
      </c>
      <c r="Y23">
        <v>1.484903176</v>
      </c>
      <c r="Z23">
        <v>33.915300000000002</v>
      </c>
      <c r="AA23" s="2">
        <v>32.478900000000003</v>
      </c>
      <c r="AB23" s="2">
        <f t="shared" si="8"/>
        <v>-0.11639999999999873</v>
      </c>
      <c r="AC23">
        <v>10.922272680000001</v>
      </c>
      <c r="AD23">
        <v>1.5235134000000001</v>
      </c>
      <c r="AE23">
        <f t="shared" si="9"/>
        <v>0.11639999999999873</v>
      </c>
      <c r="AF23" s="4">
        <f t="shared" si="10"/>
        <v>-0.54803752999999844</v>
      </c>
      <c r="AG23">
        <f t="shared" si="11"/>
        <v>3.8610224000000137E-2</v>
      </c>
      <c r="AH23">
        <v>1.1672973629999999E-3</v>
      </c>
      <c r="AI23">
        <v>0</v>
      </c>
      <c r="AJ23">
        <v>0</v>
      </c>
      <c r="AK23">
        <f t="shared" si="4"/>
        <v>1.1672973629999999E-3</v>
      </c>
      <c r="AL23">
        <f>X23-(AC23+AK23+AN23)</f>
        <v>0.54687023263699786</v>
      </c>
      <c r="AM23">
        <f t="shared" si="5"/>
        <v>0.54803752999999789</v>
      </c>
      <c r="AN23">
        <v>0</v>
      </c>
      <c r="AO23">
        <v>0.6248130798</v>
      </c>
      <c r="AP23">
        <v>0</v>
      </c>
      <c r="AQ23">
        <v>0</v>
      </c>
      <c r="AR23">
        <f t="shared" si="12"/>
        <v>0.6248130798</v>
      </c>
    </row>
    <row r="24" spans="1:44" x14ac:dyDescent="0.35">
      <c r="A24" t="s">
        <v>95</v>
      </c>
      <c r="B24" t="s">
        <v>96</v>
      </c>
      <c r="I24" t="s">
        <v>97</v>
      </c>
      <c r="J24" t="s">
        <v>96</v>
      </c>
      <c r="K24" t="s">
        <v>62</v>
      </c>
      <c r="M24" t="s">
        <v>98</v>
      </c>
      <c r="R24" s="4" t="s">
        <v>99</v>
      </c>
      <c r="S24" s="1" t="s">
        <v>94</v>
      </c>
      <c r="T24" s="1">
        <v>15.9315</v>
      </c>
      <c r="U24">
        <f t="shared" si="0"/>
        <v>1.2780280633206988</v>
      </c>
      <c r="V24">
        <v>27.5</v>
      </c>
      <c r="W24" s="1">
        <v>32.517800000000001</v>
      </c>
      <c r="X24">
        <v>12.46568871</v>
      </c>
      <c r="Y24">
        <v>1.280993016</v>
      </c>
      <c r="Z24">
        <v>31.2926</v>
      </c>
      <c r="AA24" s="2">
        <v>30.6449</v>
      </c>
      <c r="AB24" s="2">
        <f t="shared" si="8"/>
        <v>-1.8729000000000013</v>
      </c>
      <c r="AC24">
        <v>10.82425404</v>
      </c>
      <c r="AD24">
        <v>1.304430907</v>
      </c>
      <c r="AE24">
        <f t="shared" si="9"/>
        <v>1.8729000000000013</v>
      </c>
      <c r="AF24" s="4">
        <f t="shared" si="10"/>
        <v>-1.6414346700000007</v>
      </c>
      <c r="AG24">
        <f t="shared" si="11"/>
        <v>2.3437890999999933E-2</v>
      </c>
      <c r="AH24">
        <v>1.7809867859999998E-2</v>
      </c>
      <c r="AI24">
        <v>0</v>
      </c>
      <c r="AJ24">
        <v>0</v>
      </c>
      <c r="AK24">
        <f t="shared" si="4"/>
        <v>1.7809867859999998E-2</v>
      </c>
      <c r="AL24">
        <f>X24-(AC24+AK24+AN24)</f>
        <v>1.6236248021400002</v>
      </c>
      <c r="AM24">
        <f t="shared" si="5"/>
        <v>1.6414346700000002</v>
      </c>
      <c r="AN24">
        <v>0</v>
      </c>
      <c r="AO24">
        <v>0.38021278380000001</v>
      </c>
      <c r="AP24">
        <v>0</v>
      </c>
      <c r="AQ24">
        <v>0</v>
      </c>
      <c r="AR24">
        <f t="shared" si="12"/>
        <v>0.38021278380000001</v>
      </c>
    </row>
    <row r="25" spans="1:44" x14ac:dyDescent="0.35">
      <c r="A25" t="s">
        <v>95</v>
      </c>
      <c r="B25" t="s">
        <v>96</v>
      </c>
      <c r="I25" t="s">
        <v>97</v>
      </c>
      <c r="J25" t="s">
        <v>96</v>
      </c>
      <c r="K25" t="s">
        <v>63</v>
      </c>
      <c r="M25" t="s">
        <v>98</v>
      </c>
      <c r="R25" s="4" t="s">
        <v>99</v>
      </c>
      <c r="S25" s="1" t="s">
        <v>94</v>
      </c>
      <c r="T25" s="1">
        <v>17.148099999999999</v>
      </c>
      <c r="U25">
        <f t="shared" si="0"/>
        <v>1.4983792651676722</v>
      </c>
      <c r="V25">
        <v>25.8</v>
      </c>
      <c r="W25" s="1">
        <v>33.2605</v>
      </c>
      <c r="X25">
        <v>11.444432259999999</v>
      </c>
      <c r="Y25">
        <v>1.4843490720000001</v>
      </c>
      <c r="Z25">
        <v>34.905500000000004</v>
      </c>
      <c r="AA25" s="2">
        <v>33.509700000000002</v>
      </c>
      <c r="AB25" s="2">
        <f t="shared" si="8"/>
        <v>0.24920000000000186</v>
      </c>
      <c r="AC25">
        <v>11.380763050000001</v>
      </c>
      <c r="AD25">
        <v>1.54104595</v>
      </c>
      <c r="AE25">
        <f t="shared" si="9"/>
        <v>-0.24920000000000186</v>
      </c>
      <c r="AF25" s="4">
        <f t="shared" si="10"/>
        <v>-6.3669209999998699E-2</v>
      </c>
      <c r="AG25">
        <f t="shared" si="11"/>
        <v>5.6696877999999895E-2</v>
      </c>
      <c r="AH25">
        <v>2.5920867919999998E-3</v>
      </c>
      <c r="AI25">
        <v>0</v>
      </c>
      <c r="AJ25">
        <v>0</v>
      </c>
      <c r="AK25">
        <f t="shared" si="4"/>
        <v>2.5920867919999998E-3</v>
      </c>
      <c r="AL25">
        <f>X25-(AC25+AK25+AN25)</f>
        <v>6.1077123207999406E-2</v>
      </c>
      <c r="AM25">
        <f t="shared" si="5"/>
        <v>6.3669209999999407E-2</v>
      </c>
      <c r="AN25">
        <v>0</v>
      </c>
      <c r="AO25">
        <v>0.2473897934</v>
      </c>
      <c r="AP25">
        <v>0</v>
      </c>
      <c r="AQ25">
        <v>0</v>
      </c>
      <c r="AR25">
        <f t="shared" si="12"/>
        <v>0.2473897934</v>
      </c>
    </row>
    <row r="26" spans="1:44" x14ac:dyDescent="0.35">
      <c r="A26" t="s">
        <v>95</v>
      </c>
      <c r="B26" t="s">
        <v>96</v>
      </c>
      <c r="I26" t="s">
        <v>97</v>
      </c>
      <c r="J26" t="s">
        <v>96</v>
      </c>
      <c r="K26" t="s">
        <v>64</v>
      </c>
      <c r="M26" t="s">
        <v>98</v>
      </c>
      <c r="R26" s="4" t="s">
        <v>99</v>
      </c>
      <c r="S26" s="1" t="s">
        <v>94</v>
      </c>
      <c r="T26" s="1">
        <v>16.022500000000001</v>
      </c>
      <c r="U26">
        <f t="shared" si="0"/>
        <v>1.454499134383515</v>
      </c>
      <c r="V26">
        <v>25.1</v>
      </c>
      <c r="W26" s="1">
        <v>31.7699</v>
      </c>
      <c r="X26">
        <v>11.01581955</v>
      </c>
      <c r="Y26">
        <v>1.4526654319999999</v>
      </c>
      <c r="Z26">
        <v>34.049900000000001</v>
      </c>
      <c r="AA26" s="2">
        <v>32.894599999999997</v>
      </c>
      <c r="AB26" s="2">
        <f t="shared" si="8"/>
        <v>1.1246999999999971</v>
      </c>
      <c r="AC26">
        <v>10.895776750000001</v>
      </c>
      <c r="AD26">
        <v>1.4878483299999998</v>
      </c>
      <c r="AE26">
        <f t="shared" si="9"/>
        <v>-1.1246999999999971</v>
      </c>
      <c r="AF26" s="4">
        <f t="shared" si="10"/>
        <v>-0.12004279999999845</v>
      </c>
      <c r="AG26">
        <f t="shared" si="11"/>
        <v>3.5182897999999962E-2</v>
      </c>
      <c r="AH26">
        <v>1.6307830810000001E-4</v>
      </c>
      <c r="AI26">
        <v>0</v>
      </c>
      <c r="AJ26">
        <v>0</v>
      </c>
      <c r="AK26">
        <f t="shared" si="4"/>
        <v>1.6307830810000001E-4</v>
      </c>
      <c r="AL26">
        <f>X26-(AC26+AK26+AN26)</f>
        <v>0.11987972169189831</v>
      </c>
      <c r="AM26">
        <f t="shared" si="5"/>
        <v>0.12004279999999831</v>
      </c>
      <c r="AN26">
        <v>0</v>
      </c>
      <c r="AO26">
        <v>0.69395828250000002</v>
      </c>
      <c r="AP26">
        <v>0</v>
      </c>
      <c r="AQ26">
        <v>0</v>
      </c>
      <c r="AR26">
        <f t="shared" si="12"/>
        <v>0.69395828250000002</v>
      </c>
    </row>
    <row r="27" spans="1:44" x14ac:dyDescent="0.35">
      <c r="A27" t="s">
        <v>95</v>
      </c>
      <c r="B27" t="s">
        <v>96</v>
      </c>
      <c r="I27" t="s">
        <v>97</v>
      </c>
      <c r="J27" t="s">
        <v>96</v>
      </c>
      <c r="K27" t="s">
        <v>65</v>
      </c>
      <c r="M27" t="s">
        <v>98</v>
      </c>
      <c r="R27" s="4" t="s">
        <v>99</v>
      </c>
      <c r="S27" s="1" t="s">
        <v>94</v>
      </c>
      <c r="T27" s="1">
        <v>16.637699999999999</v>
      </c>
      <c r="U27">
        <f t="shared" si="0"/>
        <v>1.4888377797542782</v>
      </c>
      <c r="V27">
        <v>25.3</v>
      </c>
      <c r="W27" s="1">
        <v>32.888599999999997</v>
      </c>
      <c r="X27">
        <v>11.17495823</v>
      </c>
      <c r="Y27">
        <v>1.4739049280000001</v>
      </c>
      <c r="Z27">
        <v>34.168199999999999</v>
      </c>
      <c r="AA27" s="2">
        <v>33.122900000000001</v>
      </c>
      <c r="AB27" s="2">
        <f t="shared" si="8"/>
        <v>0.23430000000000462</v>
      </c>
      <c r="AC27">
        <v>11.094002720000001</v>
      </c>
      <c r="AD27">
        <v>1.5257984100000002</v>
      </c>
      <c r="AE27">
        <f t="shared" si="9"/>
        <v>-0.23430000000000462</v>
      </c>
      <c r="AF27" s="4">
        <f t="shared" si="10"/>
        <v>-8.0955509999999009E-2</v>
      </c>
      <c r="AG27">
        <f t="shared" si="11"/>
        <v>5.1893482000000102E-2</v>
      </c>
      <c r="AH27">
        <v>1.079750061E-2</v>
      </c>
      <c r="AI27">
        <v>0</v>
      </c>
      <c r="AJ27">
        <v>0</v>
      </c>
      <c r="AK27">
        <f t="shared" si="4"/>
        <v>1.079750061E-2</v>
      </c>
      <c r="AL27">
        <f>X27-(AC27+AK27+AN27)</f>
        <v>7.0158009389999165E-2</v>
      </c>
      <c r="AM27">
        <f t="shared" si="5"/>
        <v>8.0955509999999162E-2</v>
      </c>
      <c r="AN27">
        <v>0</v>
      </c>
      <c r="AO27">
        <v>0.65045928959999999</v>
      </c>
      <c r="AP27">
        <v>0</v>
      </c>
      <c r="AQ27">
        <v>0</v>
      </c>
      <c r="AR27">
        <f t="shared" si="12"/>
        <v>0.65045928959999999</v>
      </c>
    </row>
    <row r="28" spans="1:44" x14ac:dyDescent="0.35">
      <c r="A28" t="s">
        <v>95</v>
      </c>
      <c r="B28" t="s">
        <v>96</v>
      </c>
      <c r="I28" t="s">
        <v>97</v>
      </c>
      <c r="J28" t="s">
        <v>96</v>
      </c>
      <c r="K28" t="s">
        <v>66</v>
      </c>
      <c r="M28" t="s">
        <v>98</v>
      </c>
      <c r="R28" s="4" t="s">
        <v>99</v>
      </c>
      <c r="S28" s="1" t="s">
        <v>94</v>
      </c>
      <c r="T28" s="1">
        <v>15.8642</v>
      </c>
      <c r="U28">
        <f t="shared" si="0"/>
        <v>1.4628645469387278</v>
      </c>
      <c r="V28">
        <v>24.9</v>
      </c>
      <c r="W28" s="1">
        <v>32.357900000000001</v>
      </c>
      <c r="X28">
        <v>10.844613079999998</v>
      </c>
      <c r="Y28">
        <v>1.450299072</v>
      </c>
      <c r="Z28">
        <v>34.548499999999997</v>
      </c>
      <c r="AA28" s="2">
        <v>33.051200000000001</v>
      </c>
      <c r="AB28" s="2">
        <f t="shared" si="8"/>
        <v>0.69330000000000069</v>
      </c>
      <c r="AC28">
        <v>10.454830169999999</v>
      </c>
      <c r="AD28">
        <v>1.4763420899999999</v>
      </c>
      <c r="AE28">
        <f t="shared" si="9"/>
        <v>-0.69330000000000069</v>
      </c>
      <c r="AF28" s="4">
        <f t="shared" si="10"/>
        <v>-0.38978290999999921</v>
      </c>
      <c r="AG28">
        <f t="shared" si="11"/>
        <v>2.6043017999999973E-2</v>
      </c>
      <c r="AH28">
        <v>3.951644897E-2</v>
      </c>
      <c r="AI28">
        <v>0</v>
      </c>
      <c r="AJ28">
        <v>0</v>
      </c>
      <c r="AK28">
        <f t="shared" si="4"/>
        <v>3.951644897E-2</v>
      </c>
      <c r="AL28">
        <f>X28-(AC28+AK28+AN28)</f>
        <v>0.35026646102999948</v>
      </c>
      <c r="AM28">
        <f t="shared" si="5"/>
        <v>0.38978290999999948</v>
      </c>
      <c r="AN28">
        <v>0</v>
      </c>
      <c r="AO28">
        <v>0.90801143649999994</v>
      </c>
      <c r="AP28">
        <v>0</v>
      </c>
      <c r="AQ28">
        <v>0</v>
      </c>
      <c r="AR28">
        <f t="shared" si="12"/>
        <v>0.90801143649999994</v>
      </c>
    </row>
    <row r="29" spans="1:44" x14ac:dyDescent="0.35">
      <c r="A29" t="s">
        <v>95</v>
      </c>
      <c r="B29" t="s">
        <v>96</v>
      </c>
      <c r="I29" t="s">
        <v>97</v>
      </c>
      <c r="J29" t="s">
        <v>96</v>
      </c>
      <c r="K29" t="s">
        <v>67</v>
      </c>
      <c r="M29" t="s">
        <v>98</v>
      </c>
      <c r="R29" s="4" t="s">
        <v>99</v>
      </c>
      <c r="S29" s="1" t="s">
        <v>94</v>
      </c>
      <c r="T29" s="1">
        <v>18.294</v>
      </c>
      <c r="U29">
        <f t="shared" si="0"/>
        <v>1.4399033956580467</v>
      </c>
      <c r="V29">
        <v>27.6</v>
      </c>
      <c r="W29" s="1">
        <v>34.145000000000003</v>
      </c>
      <c r="X29">
        <v>12.705019</v>
      </c>
      <c r="Y29">
        <v>1.4292551279999999</v>
      </c>
      <c r="Z29">
        <v>36.4696</v>
      </c>
      <c r="AA29" s="2">
        <v>35.127000000000002</v>
      </c>
      <c r="AB29" s="2">
        <f t="shared" si="8"/>
        <v>0.98199999999999932</v>
      </c>
      <c r="AC29">
        <v>12.48758411</v>
      </c>
      <c r="AD29">
        <v>1.4859556700000001</v>
      </c>
      <c r="AE29">
        <f t="shared" si="9"/>
        <v>-0.98199999999999932</v>
      </c>
      <c r="AF29" s="4">
        <f t="shared" si="10"/>
        <v>-0.21743488999999983</v>
      </c>
      <c r="AG29">
        <f t="shared" si="11"/>
        <v>5.6700542000000187E-2</v>
      </c>
      <c r="AH29">
        <v>1.278877258E-2</v>
      </c>
      <c r="AI29">
        <v>0</v>
      </c>
      <c r="AJ29">
        <v>0</v>
      </c>
      <c r="AK29">
        <f t="shared" si="4"/>
        <v>1.278877258E-2</v>
      </c>
      <c r="AL29">
        <f>X29-(AC29+AK29+AN29)</f>
        <v>0.20464611741999938</v>
      </c>
      <c r="AM29">
        <f t="shared" si="5"/>
        <v>0.21743488999999938</v>
      </c>
      <c r="AN29">
        <v>0</v>
      </c>
      <c r="AO29">
        <v>0.98035812379999998</v>
      </c>
      <c r="AP29">
        <v>0</v>
      </c>
      <c r="AQ29">
        <v>0</v>
      </c>
      <c r="AR29">
        <f t="shared" si="12"/>
        <v>0.98035812379999998</v>
      </c>
    </row>
    <row r="30" spans="1:44" x14ac:dyDescent="0.35">
      <c r="A30" t="s">
        <v>95</v>
      </c>
      <c r="B30" t="s">
        <v>96</v>
      </c>
      <c r="I30" t="s">
        <v>97</v>
      </c>
      <c r="J30" t="s">
        <v>96</v>
      </c>
      <c r="K30" t="s">
        <v>68</v>
      </c>
      <c r="M30" t="s">
        <v>98</v>
      </c>
      <c r="R30" s="4" t="s">
        <v>99</v>
      </c>
      <c r="S30" s="1" t="s">
        <v>94</v>
      </c>
      <c r="T30" s="1">
        <v>18.869</v>
      </c>
      <c r="U30">
        <f t="shared" si="0"/>
        <v>1.4298522528567275</v>
      </c>
      <c r="V30">
        <v>28.4</v>
      </c>
      <c r="W30" s="1">
        <v>34.453600000000002</v>
      </c>
      <c r="X30">
        <v>13.19646835</v>
      </c>
      <c r="Y30">
        <v>1.4081970240000001</v>
      </c>
      <c r="Z30">
        <v>38.701599999999999</v>
      </c>
      <c r="AA30" s="2">
        <v>36.848100000000002</v>
      </c>
      <c r="AB30" s="2">
        <f t="shared" si="8"/>
        <v>2.3945000000000007</v>
      </c>
      <c r="AC30">
        <v>12.769469259999999</v>
      </c>
      <c r="AD30">
        <v>1.45372711</v>
      </c>
      <c r="AE30">
        <f t="shared" si="9"/>
        <v>-2.3945000000000007</v>
      </c>
      <c r="AF30" s="4">
        <f t="shared" si="10"/>
        <v>-0.42699909000000069</v>
      </c>
      <c r="AG30">
        <f t="shared" si="11"/>
        <v>4.5530085999999859E-2</v>
      </c>
      <c r="AH30">
        <v>3.2358169559999999E-3</v>
      </c>
      <c r="AI30">
        <v>0</v>
      </c>
      <c r="AJ30">
        <v>0</v>
      </c>
      <c r="AK30">
        <f t="shared" si="4"/>
        <v>3.2358169559999999E-3</v>
      </c>
      <c r="AL30">
        <f>X30-(AC30+AK30+AN30)</f>
        <v>0.42376327304400085</v>
      </c>
      <c r="AM30">
        <f t="shared" si="5"/>
        <v>0.42699909000000086</v>
      </c>
      <c r="AN30">
        <v>0</v>
      </c>
      <c r="AO30">
        <v>1.869933128</v>
      </c>
      <c r="AP30">
        <v>0</v>
      </c>
      <c r="AQ30">
        <v>5.8150291439999995E-2</v>
      </c>
      <c r="AR30">
        <f t="shared" si="12"/>
        <v>1.9280834194400001</v>
      </c>
    </row>
    <row r="31" spans="1:44" x14ac:dyDescent="0.35">
      <c r="A31" t="s">
        <v>95</v>
      </c>
      <c r="B31" t="s">
        <v>96</v>
      </c>
      <c r="I31" t="s">
        <v>97</v>
      </c>
      <c r="J31" t="s">
        <v>96</v>
      </c>
      <c r="K31" t="s">
        <v>69</v>
      </c>
      <c r="M31" t="s">
        <v>98</v>
      </c>
      <c r="R31" s="4" t="s">
        <v>99</v>
      </c>
      <c r="S31" s="1" t="s">
        <v>94</v>
      </c>
      <c r="T31" s="1">
        <v>16.668500000000002</v>
      </c>
      <c r="U31">
        <f t="shared" si="0"/>
        <v>1.2669777796854003</v>
      </c>
      <c r="V31">
        <v>28</v>
      </c>
      <c r="W31" s="1">
        <v>32.568800000000003</v>
      </c>
      <c r="X31">
        <v>13.156110759999999</v>
      </c>
      <c r="Y31">
        <v>1.2635977039999999</v>
      </c>
      <c r="Z31">
        <v>31.940100000000001</v>
      </c>
      <c r="AA31" s="2">
        <v>30.4665</v>
      </c>
      <c r="AB31" s="2">
        <f t="shared" si="8"/>
        <v>-2.1023000000000032</v>
      </c>
      <c r="AC31">
        <v>10.951764109999999</v>
      </c>
      <c r="AD31">
        <v>1.295319028</v>
      </c>
      <c r="AE31">
        <f t="shared" si="9"/>
        <v>2.1023000000000032</v>
      </c>
      <c r="AF31" s="4">
        <f t="shared" si="10"/>
        <v>-2.2043466499999997</v>
      </c>
      <c r="AG31">
        <f t="shared" si="11"/>
        <v>3.1721324000000051E-2</v>
      </c>
      <c r="AH31">
        <v>0.14614391330000001</v>
      </c>
      <c r="AI31">
        <v>0</v>
      </c>
      <c r="AJ31">
        <v>0</v>
      </c>
      <c r="AK31">
        <f t="shared" si="4"/>
        <v>0.14614391330000001</v>
      </c>
      <c r="AL31">
        <f>X31-(AC31+AK31+AN31)</f>
        <v>2.0582027367000002</v>
      </c>
      <c r="AM31">
        <f t="shared" si="5"/>
        <v>2.2043466500000002</v>
      </c>
      <c r="AN31">
        <v>0</v>
      </c>
      <c r="AO31">
        <v>0.59962177279999995</v>
      </c>
      <c r="AP31">
        <v>0</v>
      </c>
      <c r="AQ31">
        <v>0</v>
      </c>
      <c r="AR31">
        <f t="shared" si="12"/>
        <v>0.59962177279999995</v>
      </c>
    </row>
    <row r="32" spans="1:44" x14ac:dyDescent="0.35">
      <c r="A32" t="s">
        <v>95</v>
      </c>
      <c r="B32" t="s">
        <v>96</v>
      </c>
      <c r="I32" t="s">
        <v>97</v>
      </c>
      <c r="J32" t="s">
        <v>96</v>
      </c>
      <c r="K32" t="s">
        <v>91</v>
      </c>
      <c r="M32" t="s">
        <v>93</v>
      </c>
      <c r="R32" s="4" t="s">
        <v>99</v>
      </c>
      <c r="S32" s="1" t="s">
        <v>94</v>
      </c>
      <c r="T32" s="1">
        <v>17.567699999999999</v>
      </c>
      <c r="U32">
        <f t="shared" si="0"/>
        <v>1.3732777874777511</v>
      </c>
      <c r="V32">
        <v>27.7</v>
      </c>
      <c r="W32" s="1">
        <v>34.197099999999999</v>
      </c>
      <c r="X32">
        <v>12.792531970000001</v>
      </c>
      <c r="Y32">
        <v>1.3508373040000001</v>
      </c>
      <c r="AA32" s="2"/>
      <c r="AB32" s="2"/>
    </row>
    <row r="33" spans="1:44" x14ac:dyDescent="0.35">
      <c r="A33" t="s">
        <v>95</v>
      </c>
      <c r="B33" t="s">
        <v>96</v>
      </c>
      <c r="I33" t="s">
        <v>97</v>
      </c>
      <c r="J33" t="s">
        <v>96</v>
      </c>
      <c r="K33" t="s">
        <v>70</v>
      </c>
      <c r="M33" t="s">
        <v>98</v>
      </c>
      <c r="R33" s="4" t="s">
        <v>99</v>
      </c>
      <c r="S33" s="1" t="s">
        <v>94</v>
      </c>
      <c r="T33" s="1">
        <v>16.191099999999999</v>
      </c>
      <c r="U33">
        <f t="shared" si="0"/>
        <v>1.51441915487848</v>
      </c>
      <c r="V33">
        <v>24.7</v>
      </c>
      <c r="W33" s="1">
        <v>31.8462</v>
      </c>
      <c r="X33">
        <v>10.691293719999999</v>
      </c>
      <c r="Y33">
        <v>1.51675392</v>
      </c>
      <c r="Z33">
        <v>33.941099999999999</v>
      </c>
      <c r="AA33" s="2">
        <v>32.283900000000003</v>
      </c>
      <c r="AB33" s="2">
        <f>AA33-W33</f>
        <v>0.43770000000000309</v>
      </c>
      <c r="AC33">
        <v>10.50481796</v>
      </c>
      <c r="AD33">
        <v>1.54523342</v>
      </c>
      <c r="AE33">
        <f>W33-AA33</f>
        <v>-0.43770000000000309</v>
      </c>
      <c r="AF33" s="4">
        <f t="shared" ref="AF33:AF35" si="13">AC33-X33</f>
        <v>-0.18647575999999866</v>
      </c>
      <c r="AG33">
        <f>AD33-Y33</f>
        <v>2.8479499999999991E-2</v>
      </c>
      <c r="AH33">
        <v>4.6005249019999998E-3</v>
      </c>
      <c r="AI33">
        <v>0</v>
      </c>
      <c r="AJ33">
        <v>0</v>
      </c>
      <c r="AK33">
        <f t="shared" si="4"/>
        <v>4.6005249019999998E-3</v>
      </c>
      <c r="AL33">
        <f>X33-(AC33+AK33+AN33)</f>
        <v>0.18187523509799952</v>
      </c>
      <c r="AM33">
        <f t="shared" si="5"/>
        <v>0.18647575999999952</v>
      </c>
      <c r="AN33">
        <v>0</v>
      </c>
      <c r="AO33">
        <v>0.78048419950000003</v>
      </c>
      <c r="AP33">
        <v>0</v>
      </c>
      <c r="AQ33">
        <v>0</v>
      </c>
      <c r="AR33">
        <f>SUM(AN33:AP33,AQ33)</f>
        <v>0.78048419950000003</v>
      </c>
    </row>
    <row r="34" spans="1:44" s="18" customFormat="1" x14ac:dyDescent="0.35">
      <c r="A34" s="18" t="s">
        <v>95</v>
      </c>
      <c r="B34" s="18" t="s">
        <v>96</v>
      </c>
      <c r="I34" s="18" t="s">
        <v>97</v>
      </c>
      <c r="J34" s="18" t="s">
        <v>96</v>
      </c>
      <c r="K34" s="18" t="s">
        <v>71</v>
      </c>
      <c r="M34" s="18" t="s">
        <v>98</v>
      </c>
      <c r="R34" s="20" t="s">
        <v>99</v>
      </c>
      <c r="S34" s="21" t="s">
        <v>94</v>
      </c>
      <c r="T34" s="21">
        <v>16.785599999999999</v>
      </c>
      <c r="U34" s="18">
        <f t="shared" si="0"/>
        <v>1.5339216035145051</v>
      </c>
      <c r="V34" s="18">
        <v>25.4</v>
      </c>
      <c r="W34" s="21">
        <v>32.874299999999998</v>
      </c>
      <c r="X34" s="18">
        <v>10.942932129999999</v>
      </c>
      <c r="Y34" s="18">
        <v>1.4972319999999999</v>
      </c>
      <c r="Z34" s="18">
        <v>34.306600000000003</v>
      </c>
      <c r="AA34" s="22">
        <v>33.357300000000002</v>
      </c>
      <c r="AB34" s="19">
        <f>AA34-W34</f>
        <v>0.48300000000000409</v>
      </c>
      <c r="AC34" s="18">
        <v>11.44103336</v>
      </c>
      <c r="AD34" s="18">
        <v>1.5258674999999999</v>
      </c>
      <c r="AE34" s="18">
        <f>W34-AA34</f>
        <v>-0.48300000000000409</v>
      </c>
      <c r="AF34" s="20">
        <f t="shared" si="13"/>
        <v>0.49810123000000139</v>
      </c>
      <c r="AG34" s="18">
        <f>AD34-Y34</f>
        <v>2.8635500000000036E-2</v>
      </c>
      <c r="AH34" s="18">
        <v>3.012657166E-3</v>
      </c>
      <c r="AI34" s="18">
        <v>0</v>
      </c>
      <c r="AJ34" s="18">
        <v>0</v>
      </c>
      <c r="AK34" s="18">
        <f t="shared" si="4"/>
        <v>3.012657166E-3</v>
      </c>
      <c r="AL34" s="18">
        <f>X34-(AC34+AK34+AN34)</f>
        <v>-0.50111388716600125</v>
      </c>
      <c r="AM34" s="18">
        <f t="shared" si="5"/>
        <v>-0.49810123000000123</v>
      </c>
      <c r="AN34" s="18">
        <v>0</v>
      </c>
      <c r="AO34" s="18">
        <v>0.31587409970000002</v>
      </c>
      <c r="AP34" s="18">
        <v>0</v>
      </c>
      <c r="AQ34" s="18">
        <v>0</v>
      </c>
      <c r="AR34" s="18">
        <f>SUM(AN34:AP34,AQ34)</f>
        <v>0.31587409970000002</v>
      </c>
    </row>
    <row r="35" spans="1:44" s="5" customFormat="1" x14ac:dyDescent="0.35">
      <c r="A35" s="5" t="s">
        <v>95</v>
      </c>
      <c r="B35" s="5" t="s">
        <v>96</v>
      </c>
      <c r="I35" s="5" t="s">
        <v>97</v>
      </c>
      <c r="J35" s="5" t="s">
        <v>96</v>
      </c>
      <c r="K35" s="5" t="s">
        <v>72</v>
      </c>
      <c r="M35" s="5" t="s">
        <v>98</v>
      </c>
      <c r="R35" s="6" t="s">
        <v>99</v>
      </c>
      <c r="S35" s="7" t="s">
        <v>94</v>
      </c>
      <c r="T35" s="7">
        <v>18.1281</v>
      </c>
      <c r="U35" s="5">
        <f t="shared" si="0"/>
        <v>1.4081703797714358</v>
      </c>
      <c r="V35" s="5">
        <v>28.2</v>
      </c>
      <c r="W35" s="7">
        <v>34.737900000000003</v>
      </c>
      <c r="X35" s="5">
        <v>12.873513220000001</v>
      </c>
      <c r="Y35" s="5">
        <v>1.376571824</v>
      </c>
      <c r="Z35" s="5">
        <v>36.288800000000002</v>
      </c>
      <c r="AA35" s="8">
        <v>35.1661</v>
      </c>
      <c r="AB35" s="2">
        <f>AA35-W35</f>
        <v>0.42819999999999681</v>
      </c>
      <c r="AC35" s="5">
        <v>12.94894981</v>
      </c>
      <c r="AD35" s="5">
        <v>1.43649738</v>
      </c>
      <c r="AE35" s="5">
        <f>W35-AA35</f>
        <v>-0.42819999999999681</v>
      </c>
      <c r="AF35" s="6">
        <f t="shared" si="13"/>
        <v>7.5436589999998915E-2</v>
      </c>
      <c r="AG35" s="5">
        <f>AD35-Y35</f>
        <v>5.9925556000000046E-2</v>
      </c>
      <c r="AH35" s="5">
        <v>6.0167312619999998E-3</v>
      </c>
      <c r="AI35" s="5">
        <v>0</v>
      </c>
      <c r="AJ35" s="5">
        <v>0</v>
      </c>
      <c r="AK35" s="5">
        <f t="shared" si="4"/>
        <v>6.0167312619999998E-3</v>
      </c>
      <c r="AL35" s="5">
        <f>X35-(AC35+AK35+AN35)</f>
        <v>-8.1453321261998113E-2</v>
      </c>
      <c r="AM35" s="5">
        <f t="shared" si="5"/>
        <v>-7.543658999999811E-2</v>
      </c>
      <c r="AN35" s="5">
        <v>0</v>
      </c>
      <c r="AO35" s="5">
        <v>0.69074821470000003</v>
      </c>
      <c r="AP35" s="5">
        <v>0</v>
      </c>
      <c r="AQ35" s="5">
        <v>0</v>
      </c>
      <c r="AR35" s="5">
        <f>SUM(AN35:AP35,AQ35)</f>
        <v>0.69074821470000003</v>
      </c>
    </row>
    <row r="36" spans="1:44" x14ac:dyDescent="0.35">
      <c r="A36" t="s">
        <v>95</v>
      </c>
      <c r="B36" t="s">
        <v>96</v>
      </c>
      <c r="I36" t="s">
        <v>97</v>
      </c>
      <c r="J36" t="s">
        <v>96</v>
      </c>
      <c r="K36" t="s">
        <v>92</v>
      </c>
      <c r="M36" t="s">
        <v>93</v>
      </c>
      <c r="R36" s="4" t="s">
        <v>99</v>
      </c>
      <c r="S36" s="1" t="s">
        <v>94</v>
      </c>
      <c r="T36" s="1">
        <v>19.123899999999999</v>
      </c>
      <c r="U36">
        <f t="shared" si="0"/>
        <v>1.4124570054654269</v>
      </c>
      <c r="V36">
        <v>29.5</v>
      </c>
      <c r="W36" s="1">
        <v>35.073500000000003</v>
      </c>
      <c r="X36">
        <v>13.53945637</v>
      </c>
      <c r="Y36">
        <v>1.3836989280000001</v>
      </c>
      <c r="AA36" s="2"/>
      <c r="AB36" s="2"/>
    </row>
    <row r="37" spans="1:44" s="23" customFormat="1" x14ac:dyDescent="0.35">
      <c r="A37" s="23" t="s">
        <v>95</v>
      </c>
      <c r="B37" s="23" t="s">
        <v>96</v>
      </c>
      <c r="I37" s="23" t="s">
        <v>97</v>
      </c>
      <c r="J37" s="23" t="s">
        <v>96</v>
      </c>
      <c r="K37" s="23" t="s">
        <v>73</v>
      </c>
      <c r="M37" s="23" t="s">
        <v>98</v>
      </c>
      <c r="R37" s="24" t="s">
        <v>99</v>
      </c>
      <c r="S37" s="25" t="s">
        <v>94</v>
      </c>
      <c r="T37" s="25">
        <v>16.271999999999998</v>
      </c>
      <c r="U37" s="23">
        <f t="shared" si="0"/>
        <v>1.3927450169424365</v>
      </c>
      <c r="V37" s="23">
        <v>26.8</v>
      </c>
      <c r="W37" s="25">
        <v>32.342799999999997</v>
      </c>
      <c r="X37" s="23">
        <v>11.683402060000001</v>
      </c>
      <c r="Y37" s="23">
        <v>1.3709960960000001</v>
      </c>
      <c r="Z37" s="23">
        <v>29.354600000000001</v>
      </c>
      <c r="AA37" s="26">
        <v>28.433199999999999</v>
      </c>
      <c r="AB37" s="26">
        <f t="shared" ref="AB37:AB51" si="14">AA37-W37</f>
        <v>-3.9095999999999975</v>
      </c>
      <c r="AC37" s="23">
        <v>8.7557258610000002</v>
      </c>
      <c r="AD37" s="23">
        <v>1.4352634200000001</v>
      </c>
      <c r="AE37" s="23">
        <f t="shared" ref="AE37:AE51" si="15">W37-AA37</f>
        <v>3.9095999999999975</v>
      </c>
      <c r="AF37" s="24">
        <f t="shared" ref="AF37:AF51" si="16">AC37-X37</f>
        <v>-2.9276761990000004</v>
      </c>
      <c r="AG37" s="23">
        <f t="shared" ref="AG37:AG51" si="17">AD37-Y37</f>
        <v>6.4267324000000015E-2</v>
      </c>
      <c r="AH37" s="23">
        <v>0.20774459840000001</v>
      </c>
      <c r="AI37" s="23">
        <v>0</v>
      </c>
      <c r="AJ37" s="23">
        <v>0</v>
      </c>
      <c r="AK37" s="23">
        <f t="shared" si="4"/>
        <v>0.20774459840000001</v>
      </c>
      <c r="AL37" s="23">
        <f>X37-(AC37+AK37+AN37)</f>
        <v>2.7199316006000007</v>
      </c>
      <c r="AM37" s="23">
        <f t="shared" si="5"/>
        <v>2.9276761990000009</v>
      </c>
      <c r="AN37" s="23">
        <v>0</v>
      </c>
      <c r="AO37" s="23">
        <v>0.2743062973</v>
      </c>
      <c r="AP37" s="23">
        <v>0</v>
      </c>
      <c r="AQ37" s="23">
        <v>0</v>
      </c>
      <c r="AR37" s="23">
        <f t="shared" ref="AR37:AR51" si="18">SUM(AN37:AP37,AQ37)</f>
        <v>0.2743062973</v>
      </c>
    </row>
    <row r="38" spans="1:44" x14ac:dyDescent="0.35">
      <c r="A38" t="s">
        <v>95</v>
      </c>
      <c r="B38" t="s">
        <v>96</v>
      </c>
      <c r="I38" t="s">
        <v>97</v>
      </c>
      <c r="J38" t="s">
        <v>96</v>
      </c>
      <c r="K38" t="s">
        <v>74</v>
      </c>
      <c r="M38" t="s">
        <v>98</v>
      </c>
      <c r="R38" s="4" t="s">
        <v>99</v>
      </c>
      <c r="S38" s="1" t="s">
        <v>94</v>
      </c>
      <c r="T38" s="1">
        <v>17.120200000000001</v>
      </c>
      <c r="U38">
        <f t="shared" si="0"/>
        <v>1.4830624966990444</v>
      </c>
      <c r="V38">
        <v>25.9</v>
      </c>
      <c r="W38" s="1">
        <v>32.4756</v>
      </c>
      <c r="X38">
        <v>11.543815609999999</v>
      </c>
      <c r="Y38">
        <v>1.4705922880000002</v>
      </c>
      <c r="Z38">
        <v>28.0305</v>
      </c>
      <c r="AA38" s="2">
        <v>27.351900000000001</v>
      </c>
      <c r="AB38" s="2">
        <f t="shared" si="14"/>
        <v>-5.1236999999999995</v>
      </c>
      <c r="AC38">
        <v>8.2752113339999998</v>
      </c>
      <c r="AD38">
        <v>1.5338101200000001</v>
      </c>
      <c r="AE38">
        <f t="shared" si="15"/>
        <v>5.1236999999999995</v>
      </c>
      <c r="AF38" s="4">
        <f t="shared" si="16"/>
        <v>-3.2686042759999996</v>
      </c>
      <c r="AG38">
        <f t="shared" si="17"/>
        <v>6.3217831999999863E-2</v>
      </c>
      <c r="AH38">
        <v>0.15398025509999999</v>
      </c>
      <c r="AI38">
        <v>0</v>
      </c>
      <c r="AJ38">
        <v>0</v>
      </c>
      <c r="AK38">
        <f t="shared" si="4"/>
        <v>0.15398025509999999</v>
      </c>
      <c r="AL38">
        <f>X38-(AC38+AK38+AN38)</f>
        <v>3.1146240208999991</v>
      </c>
      <c r="AM38">
        <f t="shared" si="5"/>
        <v>3.2686042759999991</v>
      </c>
      <c r="AN38">
        <v>0</v>
      </c>
      <c r="AO38">
        <v>0.102722168</v>
      </c>
      <c r="AP38">
        <v>0</v>
      </c>
      <c r="AQ38">
        <v>0</v>
      </c>
      <c r="AR38">
        <f t="shared" si="18"/>
        <v>0.102722168</v>
      </c>
    </row>
    <row r="39" spans="1:44" x14ac:dyDescent="0.35">
      <c r="A39" t="s">
        <v>95</v>
      </c>
      <c r="B39" t="s">
        <v>96</v>
      </c>
      <c r="I39" t="s">
        <v>97</v>
      </c>
      <c r="J39" t="s">
        <v>96</v>
      </c>
      <c r="K39" t="s">
        <v>75</v>
      </c>
      <c r="M39" t="s">
        <v>98</v>
      </c>
      <c r="R39" s="4" t="s">
        <v>99</v>
      </c>
      <c r="S39" s="1" t="s">
        <v>94</v>
      </c>
      <c r="T39" s="1">
        <v>14.321400000000001</v>
      </c>
      <c r="U39">
        <f t="shared" si="0"/>
        <v>1.307817080042849</v>
      </c>
      <c r="V39">
        <v>25.8</v>
      </c>
      <c r="W39" s="1">
        <v>30.0837</v>
      </c>
      <c r="X39">
        <v>10.95061398</v>
      </c>
      <c r="Y39">
        <v>1.2847769040000001</v>
      </c>
      <c r="Z39">
        <v>28.002800000000001</v>
      </c>
      <c r="AA39" s="2">
        <v>26.789300000000001</v>
      </c>
      <c r="AB39" s="2">
        <f t="shared" si="14"/>
        <v>-3.2943999999999996</v>
      </c>
      <c r="AC39">
        <v>8.3233194350000002</v>
      </c>
      <c r="AD39">
        <v>1.3671607699999999</v>
      </c>
      <c r="AE39">
        <f t="shared" si="15"/>
        <v>3.2943999999999996</v>
      </c>
      <c r="AF39" s="4">
        <f t="shared" si="16"/>
        <v>-2.6272945449999998</v>
      </c>
      <c r="AG39">
        <f t="shared" si="17"/>
        <v>8.2383865999999806E-2</v>
      </c>
      <c r="AH39">
        <v>0.10088539119999999</v>
      </c>
      <c r="AI39">
        <v>0</v>
      </c>
      <c r="AJ39">
        <v>0</v>
      </c>
      <c r="AK39">
        <f t="shared" si="4"/>
        <v>0.10088539119999999</v>
      </c>
      <c r="AL39">
        <f>X39-(AC39+AK39+AN39)</f>
        <v>2.5264091537999995</v>
      </c>
      <c r="AM39">
        <f t="shared" si="5"/>
        <v>2.6272945449999994</v>
      </c>
      <c r="AN39">
        <v>0</v>
      </c>
      <c r="AO39">
        <v>0.2969398499</v>
      </c>
      <c r="AP39">
        <v>0</v>
      </c>
      <c r="AQ39">
        <v>0</v>
      </c>
      <c r="AR39">
        <f t="shared" si="18"/>
        <v>0.2969398499</v>
      </c>
    </row>
    <row r="40" spans="1:44" x14ac:dyDescent="0.35">
      <c r="A40" t="s">
        <v>95</v>
      </c>
      <c r="B40" t="s">
        <v>96</v>
      </c>
      <c r="I40" t="s">
        <v>97</v>
      </c>
      <c r="J40" t="s">
        <v>96</v>
      </c>
      <c r="K40" t="s">
        <v>76</v>
      </c>
      <c r="M40" t="s">
        <v>98</v>
      </c>
      <c r="R40" s="4" t="s">
        <v>99</v>
      </c>
      <c r="S40" s="1" t="s">
        <v>94</v>
      </c>
      <c r="T40" s="1">
        <v>17.097899999999999</v>
      </c>
      <c r="U40">
        <f t="shared" si="0"/>
        <v>1.5266000598361438</v>
      </c>
      <c r="V40">
        <v>25.5</v>
      </c>
      <c r="W40" s="1">
        <v>32.882100000000001</v>
      </c>
      <c r="X40">
        <v>11.19998646</v>
      </c>
      <c r="Y40">
        <v>1.49668936</v>
      </c>
      <c r="Z40">
        <v>31.926600000000001</v>
      </c>
      <c r="AA40" s="2">
        <v>31.257400000000001</v>
      </c>
      <c r="AB40" s="2">
        <f t="shared" si="14"/>
        <v>-1.6247000000000007</v>
      </c>
      <c r="AC40">
        <v>10.05934811</v>
      </c>
      <c r="AD40">
        <v>1.58316649</v>
      </c>
      <c r="AE40">
        <f t="shared" si="15"/>
        <v>1.6247000000000007</v>
      </c>
      <c r="AF40" s="4">
        <f t="shared" si="16"/>
        <v>-1.1406383499999997</v>
      </c>
      <c r="AG40">
        <f t="shared" si="17"/>
        <v>8.6477130000000013E-2</v>
      </c>
      <c r="AH40">
        <v>2.9105186460000002E-2</v>
      </c>
      <c r="AI40">
        <v>0</v>
      </c>
      <c r="AJ40">
        <v>0</v>
      </c>
      <c r="AK40">
        <f t="shared" si="4"/>
        <v>2.9105186460000002E-2</v>
      </c>
      <c r="AL40">
        <f>X40-(AC40+AK40+AN40)</f>
        <v>1.111533163539999</v>
      </c>
      <c r="AM40">
        <f t="shared" si="5"/>
        <v>1.140638349999999</v>
      </c>
      <c r="AN40">
        <v>0</v>
      </c>
      <c r="AO40">
        <v>0.33671379089999998</v>
      </c>
      <c r="AP40">
        <v>0</v>
      </c>
      <c r="AQ40">
        <v>0</v>
      </c>
      <c r="AR40">
        <f t="shared" si="18"/>
        <v>0.33671379089999998</v>
      </c>
    </row>
    <row r="41" spans="1:44" s="14" customFormat="1" x14ac:dyDescent="0.35">
      <c r="A41" s="14" t="s">
        <v>95</v>
      </c>
      <c r="B41" s="14" t="s">
        <v>96</v>
      </c>
      <c r="I41" s="14" t="s">
        <v>97</v>
      </c>
      <c r="J41" s="14" t="s">
        <v>96</v>
      </c>
      <c r="K41" s="14" t="s">
        <v>77</v>
      </c>
      <c r="M41" s="14" t="s">
        <v>98</v>
      </c>
      <c r="R41" s="15" t="s">
        <v>99</v>
      </c>
      <c r="S41" s="16" t="s">
        <v>94</v>
      </c>
      <c r="T41" s="16">
        <v>16.142199999999999</v>
      </c>
      <c r="U41" s="14">
        <f t="shared" si="0"/>
        <v>1.4441027081215447</v>
      </c>
      <c r="V41" s="14">
        <v>25.2</v>
      </c>
      <c r="W41" s="16">
        <v>32.302199999999999</v>
      </c>
      <c r="X41" s="14">
        <v>11.1780138</v>
      </c>
      <c r="Y41" s="14">
        <v>1.4083763200000001</v>
      </c>
      <c r="Z41" s="14">
        <v>30.5488</v>
      </c>
      <c r="AA41" s="17">
        <v>29.857299999999999</v>
      </c>
      <c r="AB41" s="17">
        <f t="shared" si="14"/>
        <v>-2.4449000000000005</v>
      </c>
      <c r="AC41" s="14">
        <v>9.8699884410000003</v>
      </c>
      <c r="AD41" s="14">
        <v>1.4666993000000002</v>
      </c>
      <c r="AE41" s="14">
        <f t="shared" si="15"/>
        <v>2.4449000000000005</v>
      </c>
      <c r="AF41" s="15">
        <f t="shared" si="16"/>
        <v>-1.3080253590000002</v>
      </c>
      <c r="AG41" s="14">
        <f t="shared" si="17"/>
        <v>5.8322980000000024E-2</v>
      </c>
      <c r="AH41" s="14">
        <v>8.74786377E-2</v>
      </c>
      <c r="AI41" s="14">
        <v>0</v>
      </c>
      <c r="AJ41" s="14">
        <v>0</v>
      </c>
      <c r="AK41" s="14">
        <f t="shared" si="4"/>
        <v>8.74786377E-2</v>
      </c>
      <c r="AL41" s="14">
        <f>X41-(AC41+AK41+AN41)</f>
        <v>1.2205467212999999</v>
      </c>
      <c r="AM41" s="14">
        <f t="shared" si="5"/>
        <v>1.3080253589999999</v>
      </c>
      <c r="AN41" s="14">
        <v>0</v>
      </c>
      <c r="AO41" s="14">
        <v>3.2023429870000002E-2</v>
      </c>
      <c r="AP41" s="14">
        <v>0</v>
      </c>
      <c r="AQ41" s="14">
        <v>0</v>
      </c>
      <c r="AR41" s="14">
        <f t="shared" si="18"/>
        <v>3.2023429870000002E-2</v>
      </c>
    </row>
    <row r="42" spans="1:44" s="10" customFormat="1" x14ac:dyDescent="0.35">
      <c r="A42" s="10" t="s">
        <v>95</v>
      </c>
      <c r="B42" s="10" t="s">
        <v>96</v>
      </c>
      <c r="I42" s="10" t="s">
        <v>97</v>
      </c>
      <c r="J42" s="10" t="s">
        <v>96</v>
      </c>
      <c r="K42" s="10" t="s">
        <v>78</v>
      </c>
      <c r="M42" s="10" t="s">
        <v>98</v>
      </c>
      <c r="R42" s="11" t="s">
        <v>99</v>
      </c>
      <c r="S42" s="12" t="s">
        <v>94</v>
      </c>
      <c r="T42" s="12">
        <v>13.2182</v>
      </c>
      <c r="U42" s="10">
        <f t="shared" si="0"/>
        <v>1.095054382089647</v>
      </c>
      <c r="V42" s="10">
        <v>26.9</v>
      </c>
      <c r="W42" s="12">
        <v>30.2285</v>
      </c>
      <c r="X42" s="10">
        <v>12.07081604</v>
      </c>
      <c r="Y42" s="10">
        <v>1.0901708240000001</v>
      </c>
      <c r="Z42" s="10">
        <v>28.0959</v>
      </c>
      <c r="AA42" s="13">
        <v>27.115400000000001</v>
      </c>
      <c r="AB42" s="13">
        <f t="shared" si="14"/>
        <v>-3.1130999999999993</v>
      </c>
      <c r="AC42" s="10">
        <v>8.2301845549999992</v>
      </c>
      <c r="AD42" s="10">
        <v>1.2293023318</v>
      </c>
      <c r="AE42" s="10">
        <f t="shared" si="15"/>
        <v>3.1130999999999993</v>
      </c>
      <c r="AF42" s="11">
        <f t="shared" si="16"/>
        <v>-3.8406314850000012</v>
      </c>
      <c r="AG42" s="10">
        <f t="shared" si="17"/>
        <v>0.13913150779999994</v>
      </c>
      <c r="AH42" s="10">
        <v>4.1370389999999995E-3</v>
      </c>
      <c r="AI42" s="10">
        <v>0</v>
      </c>
      <c r="AJ42" s="10">
        <v>0</v>
      </c>
      <c r="AK42" s="10">
        <f t="shared" si="4"/>
        <v>4.1370389999999995E-3</v>
      </c>
      <c r="AL42" s="10">
        <f>X42-(AC42+AK42+AN42)</f>
        <v>3.8364944460000014</v>
      </c>
      <c r="AM42" s="10">
        <f t="shared" si="5"/>
        <v>3.8406314850000016</v>
      </c>
      <c r="AN42" s="10">
        <v>0</v>
      </c>
      <c r="AO42" s="10">
        <v>0.21408748600000002</v>
      </c>
      <c r="AP42" s="10">
        <v>0.44383907299999997</v>
      </c>
      <c r="AQ42" s="10">
        <v>0</v>
      </c>
      <c r="AR42" s="10">
        <f t="shared" si="18"/>
        <v>0.65792655899999997</v>
      </c>
    </row>
    <row r="43" spans="1:44" x14ac:dyDescent="0.35">
      <c r="A43" t="s">
        <v>95</v>
      </c>
      <c r="B43" t="s">
        <v>96</v>
      </c>
      <c r="I43" t="s">
        <v>97</v>
      </c>
      <c r="J43" t="s">
        <v>96</v>
      </c>
      <c r="K43" t="s">
        <v>79</v>
      </c>
      <c r="M43" t="s">
        <v>98</v>
      </c>
      <c r="R43" s="4" t="s">
        <v>99</v>
      </c>
      <c r="S43" s="1" t="s">
        <v>94</v>
      </c>
      <c r="T43" s="1">
        <v>17.444900000000001</v>
      </c>
      <c r="U43">
        <f t="shared" si="0"/>
        <v>1.4413420067736291</v>
      </c>
      <c r="V43">
        <v>26.6</v>
      </c>
      <c r="W43" s="1">
        <v>33.980200000000004</v>
      </c>
      <c r="X43">
        <v>12.10323429</v>
      </c>
      <c r="Y43">
        <v>1.4184033199999999</v>
      </c>
      <c r="Z43">
        <v>34.2166</v>
      </c>
      <c r="AA43" s="2">
        <v>33.382300000000001</v>
      </c>
      <c r="AB43" s="2">
        <f t="shared" si="14"/>
        <v>-0.59790000000000276</v>
      </c>
      <c r="AC43">
        <v>11.711339949999999</v>
      </c>
      <c r="AD43">
        <v>1.4803024</v>
      </c>
      <c r="AE43">
        <f t="shared" si="15"/>
        <v>0.59790000000000276</v>
      </c>
      <c r="AF43" s="4">
        <f t="shared" si="16"/>
        <v>-0.39189434000000034</v>
      </c>
      <c r="AG43">
        <f t="shared" si="17"/>
        <v>6.1899080000000106E-2</v>
      </c>
      <c r="AH43">
        <v>0.19554805759999999</v>
      </c>
      <c r="AI43">
        <v>0</v>
      </c>
      <c r="AJ43">
        <v>5.1670074460000003E-3</v>
      </c>
      <c r="AK43">
        <f t="shared" si="4"/>
        <v>0.20071506504599998</v>
      </c>
      <c r="AL43">
        <f>X43-(AC43+AK43+AN43)</f>
        <v>0.19117927495400089</v>
      </c>
      <c r="AM43">
        <f t="shared" si="5"/>
        <v>0.3918943400000009</v>
      </c>
      <c r="AN43">
        <v>0</v>
      </c>
      <c r="AO43">
        <v>7.8912734989999997E-2</v>
      </c>
      <c r="AP43">
        <v>0</v>
      </c>
      <c r="AQ43">
        <v>0</v>
      </c>
      <c r="AR43">
        <f t="shared" si="18"/>
        <v>7.8912734989999997E-2</v>
      </c>
    </row>
    <row r="44" spans="1:44" x14ac:dyDescent="0.35">
      <c r="A44" t="s">
        <v>95</v>
      </c>
      <c r="B44" t="s">
        <v>96</v>
      </c>
      <c r="I44" t="s">
        <v>97</v>
      </c>
      <c r="J44" t="s">
        <v>96</v>
      </c>
      <c r="K44" t="s">
        <v>80</v>
      </c>
      <c r="M44" t="s">
        <v>98</v>
      </c>
      <c r="R44" s="4" t="s">
        <v>99</v>
      </c>
      <c r="S44" s="1" t="s">
        <v>94</v>
      </c>
      <c r="T44" s="1">
        <v>17.219200000000001</v>
      </c>
      <c r="U44">
        <f t="shared" si="0"/>
        <v>1.3769635609974262</v>
      </c>
      <c r="V44">
        <v>27.1</v>
      </c>
      <c r="W44" s="1">
        <v>33.645200000000003</v>
      </c>
      <c r="X44">
        <v>12.505196570000001</v>
      </c>
      <c r="Y44">
        <v>1.3622564000000001</v>
      </c>
      <c r="Z44">
        <v>38.5458</v>
      </c>
      <c r="AA44" s="2">
        <v>36.7699</v>
      </c>
      <c r="AB44" s="2">
        <f t="shared" si="14"/>
        <v>3.1246999999999971</v>
      </c>
      <c r="AC44">
        <v>12.05716896</v>
      </c>
      <c r="AD44">
        <v>1.45202163</v>
      </c>
      <c r="AE44">
        <f t="shared" si="15"/>
        <v>-3.1246999999999971</v>
      </c>
      <c r="AF44" s="4">
        <f t="shared" si="16"/>
        <v>-0.44802761000000046</v>
      </c>
      <c r="AG44">
        <f t="shared" si="17"/>
        <v>8.9765229999999807E-2</v>
      </c>
      <c r="AH44">
        <v>1.4247894289999999E-3</v>
      </c>
      <c r="AI44">
        <v>0</v>
      </c>
      <c r="AJ44">
        <v>0</v>
      </c>
      <c r="AK44">
        <f t="shared" si="4"/>
        <v>1.4247894289999999E-3</v>
      </c>
      <c r="AL44">
        <f>X44-(AC44+AK44+AN44)</f>
        <v>0.44660282057099998</v>
      </c>
      <c r="AM44">
        <f t="shared" si="5"/>
        <v>0.44802760999999997</v>
      </c>
      <c r="AN44">
        <v>0</v>
      </c>
      <c r="AO44">
        <v>2.2675609589999999</v>
      </c>
      <c r="AP44">
        <v>0</v>
      </c>
      <c r="AQ44">
        <v>0</v>
      </c>
      <c r="AR44">
        <f t="shared" si="18"/>
        <v>2.2675609589999999</v>
      </c>
    </row>
    <row r="45" spans="1:44" x14ac:dyDescent="0.35">
      <c r="A45" t="s">
        <v>95</v>
      </c>
      <c r="B45" t="s">
        <v>96</v>
      </c>
      <c r="I45" t="s">
        <v>97</v>
      </c>
      <c r="J45" t="s">
        <v>96</v>
      </c>
      <c r="K45" t="s">
        <v>81</v>
      </c>
      <c r="M45" t="s">
        <v>98</v>
      </c>
      <c r="R45" s="4" t="s">
        <v>99</v>
      </c>
      <c r="S45" s="1" t="s">
        <v>94</v>
      </c>
      <c r="T45" s="1">
        <v>18.728899999999999</v>
      </c>
      <c r="U45">
        <f t="shared" si="0"/>
        <v>1.3621750388051768</v>
      </c>
      <c r="V45">
        <v>28.9</v>
      </c>
      <c r="W45" s="1">
        <v>35.579799999999999</v>
      </c>
      <c r="X45">
        <v>13.749260899999999</v>
      </c>
      <c r="Y45">
        <v>1.3509513200000001</v>
      </c>
      <c r="Z45">
        <v>37.3093</v>
      </c>
      <c r="AA45" s="2">
        <v>35.881500000000003</v>
      </c>
      <c r="AB45" s="2">
        <f t="shared" si="14"/>
        <v>0.30170000000000385</v>
      </c>
      <c r="AC45">
        <v>12.358777999999999</v>
      </c>
      <c r="AD45">
        <v>1.4227035299999999</v>
      </c>
      <c r="AE45">
        <f t="shared" si="15"/>
        <v>-0.30170000000000385</v>
      </c>
      <c r="AF45" s="4">
        <f t="shared" si="16"/>
        <v>-1.3904829000000003</v>
      </c>
      <c r="AG45">
        <f t="shared" si="17"/>
        <v>7.1752209999999872E-2</v>
      </c>
      <c r="AH45">
        <v>4.2915344239999998E-4</v>
      </c>
      <c r="AI45">
        <v>0</v>
      </c>
      <c r="AJ45">
        <v>1.33895874E-2</v>
      </c>
      <c r="AK45">
        <f t="shared" si="4"/>
        <v>1.38187408424E-2</v>
      </c>
      <c r="AL45">
        <f>X45-(AC45+AK45+AN45)</f>
        <v>1.3766641591576008</v>
      </c>
      <c r="AM45">
        <f t="shared" si="5"/>
        <v>1.3904829000000007</v>
      </c>
      <c r="AN45">
        <v>0</v>
      </c>
      <c r="AO45">
        <v>1.086779594</v>
      </c>
      <c r="AP45">
        <v>0</v>
      </c>
      <c r="AQ45">
        <v>0</v>
      </c>
      <c r="AR45">
        <f t="shared" si="18"/>
        <v>1.086779594</v>
      </c>
    </row>
    <row r="46" spans="1:44" x14ac:dyDescent="0.35">
      <c r="A46" t="s">
        <v>95</v>
      </c>
      <c r="B46" t="s">
        <v>96</v>
      </c>
      <c r="I46" t="s">
        <v>97</v>
      </c>
      <c r="J46" t="s">
        <v>96</v>
      </c>
      <c r="K46" t="s">
        <v>82</v>
      </c>
      <c r="M46" t="s">
        <v>98</v>
      </c>
      <c r="R46" s="4" t="s">
        <v>99</v>
      </c>
      <c r="S46" s="1" t="s">
        <v>94</v>
      </c>
      <c r="T46" s="1">
        <v>15.598800000000001</v>
      </c>
      <c r="U46">
        <f t="shared" si="0"/>
        <v>1.332687975669725</v>
      </c>
      <c r="V46">
        <v>25.9</v>
      </c>
      <c r="W46" s="1">
        <v>31.7502</v>
      </c>
      <c r="X46">
        <v>11.70476532</v>
      </c>
      <c r="Y46">
        <v>1.310003512</v>
      </c>
      <c r="Z46">
        <v>31.927700000000002</v>
      </c>
      <c r="AA46" s="2">
        <v>30.654199999999999</v>
      </c>
      <c r="AB46" s="2">
        <f t="shared" si="14"/>
        <v>-1.0960000000000001</v>
      </c>
      <c r="AC46">
        <v>10.14541912</v>
      </c>
      <c r="AD46">
        <v>1.3990996</v>
      </c>
      <c r="AE46">
        <f t="shared" si="15"/>
        <v>1.0960000000000001</v>
      </c>
      <c r="AF46" s="4">
        <f t="shared" si="16"/>
        <v>-1.5593462000000002</v>
      </c>
      <c r="AG46">
        <f t="shared" si="17"/>
        <v>8.9096088000000018E-2</v>
      </c>
      <c r="AH46">
        <v>5.5532455439999996E-3</v>
      </c>
      <c r="AI46">
        <v>0</v>
      </c>
      <c r="AJ46">
        <v>0</v>
      </c>
      <c r="AK46">
        <f t="shared" si="4"/>
        <v>5.5532455439999996E-3</v>
      </c>
      <c r="AL46">
        <f>X46-(AC46+AK46+AN46)</f>
        <v>1.5537929544560001</v>
      </c>
      <c r="AM46">
        <f t="shared" si="5"/>
        <v>1.5593462</v>
      </c>
      <c r="AN46">
        <v>0</v>
      </c>
      <c r="AO46">
        <v>0.57071399690000002</v>
      </c>
      <c r="AP46">
        <v>0</v>
      </c>
      <c r="AQ46">
        <v>0</v>
      </c>
      <c r="AR46">
        <f t="shared" si="18"/>
        <v>0.57071399690000002</v>
      </c>
    </row>
    <row r="47" spans="1:44" x14ac:dyDescent="0.35">
      <c r="A47" t="s">
        <v>95</v>
      </c>
      <c r="B47" t="s">
        <v>96</v>
      </c>
      <c r="I47" t="s">
        <v>97</v>
      </c>
      <c r="J47" t="s">
        <v>96</v>
      </c>
      <c r="K47" t="s">
        <v>83</v>
      </c>
      <c r="M47" t="s">
        <v>98</v>
      </c>
      <c r="R47" s="4" t="s">
        <v>99</v>
      </c>
      <c r="S47" s="1" t="s">
        <v>94</v>
      </c>
      <c r="T47" s="1">
        <v>17.542899999999999</v>
      </c>
      <c r="U47">
        <f t="shared" si="0"/>
        <v>1.4331594076137966</v>
      </c>
      <c r="V47">
        <v>26.5</v>
      </c>
      <c r="W47" s="1">
        <v>32.484000000000002</v>
      </c>
      <c r="X47">
        <v>12.240717889999999</v>
      </c>
      <c r="Y47">
        <v>1.42106836</v>
      </c>
      <c r="Z47">
        <v>33.922199999999997</v>
      </c>
      <c r="AA47" s="2">
        <v>32.939599999999999</v>
      </c>
      <c r="AB47" s="2">
        <f t="shared" si="14"/>
        <v>0.4555999999999969</v>
      </c>
      <c r="AC47">
        <v>12.19286728</v>
      </c>
      <c r="AD47">
        <v>1.5052091699999999</v>
      </c>
      <c r="AE47">
        <f t="shared" si="15"/>
        <v>-0.4555999999999969</v>
      </c>
      <c r="AF47" s="4">
        <f t="shared" si="16"/>
        <v>-4.7850609999999349E-2</v>
      </c>
      <c r="AG47">
        <f t="shared" si="17"/>
        <v>8.4140809999999844E-2</v>
      </c>
      <c r="AH47">
        <v>4.360198975E-3</v>
      </c>
      <c r="AI47">
        <v>0</v>
      </c>
      <c r="AJ47">
        <v>0</v>
      </c>
      <c r="AK47">
        <f t="shared" si="4"/>
        <v>4.360198975E-3</v>
      </c>
      <c r="AL47">
        <f>X47-(AC47+AK47+AN47)</f>
        <v>4.3490411024999176E-2</v>
      </c>
      <c r="AM47">
        <f t="shared" si="5"/>
        <v>4.7850609999999176E-2</v>
      </c>
      <c r="AN47">
        <v>0</v>
      </c>
      <c r="AO47">
        <v>0.23406028749999999</v>
      </c>
      <c r="AP47">
        <v>0</v>
      </c>
      <c r="AQ47">
        <v>0</v>
      </c>
      <c r="AR47">
        <f t="shared" si="18"/>
        <v>0.23406028749999999</v>
      </c>
    </row>
    <row r="48" spans="1:44" x14ac:dyDescent="0.35">
      <c r="A48" t="s">
        <v>95</v>
      </c>
      <c r="B48" t="s">
        <v>96</v>
      </c>
      <c r="I48" t="s">
        <v>97</v>
      </c>
      <c r="J48" t="s">
        <v>96</v>
      </c>
      <c r="K48" t="s">
        <v>84</v>
      </c>
      <c r="M48" t="s">
        <v>98</v>
      </c>
      <c r="R48" s="4" t="s">
        <v>99</v>
      </c>
      <c r="S48" s="1" t="s">
        <v>94</v>
      </c>
      <c r="T48" s="1">
        <v>16.662800000000001</v>
      </c>
      <c r="U48">
        <f t="shared" si="0"/>
        <v>1.4013142271750481</v>
      </c>
      <c r="V48">
        <v>26.2</v>
      </c>
      <c r="W48" s="1">
        <v>30.972200000000001</v>
      </c>
      <c r="X48">
        <v>11.890837670000002</v>
      </c>
      <c r="Y48">
        <v>1.39488696</v>
      </c>
      <c r="Z48">
        <v>32.469000000000001</v>
      </c>
      <c r="AA48" s="2">
        <v>31.293700000000001</v>
      </c>
      <c r="AB48" s="2">
        <f t="shared" si="14"/>
        <v>0.32150000000000034</v>
      </c>
      <c r="AC48">
        <v>11.36612892</v>
      </c>
      <c r="AD48">
        <v>1.44144246</v>
      </c>
      <c r="AE48">
        <f t="shared" si="15"/>
        <v>-0.32150000000000034</v>
      </c>
      <c r="AF48" s="4">
        <f t="shared" si="16"/>
        <v>-0.52470875000000206</v>
      </c>
      <c r="AG48">
        <f t="shared" si="17"/>
        <v>4.6555499999999972E-2</v>
      </c>
      <c r="AH48">
        <v>3.3302307130000002E-3</v>
      </c>
      <c r="AI48">
        <v>0</v>
      </c>
      <c r="AJ48">
        <v>0.18027019499999999</v>
      </c>
      <c r="AK48">
        <f t="shared" si="4"/>
        <v>0.183600425713</v>
      </c>
      <c r="AL48">
        <f>X48-(AC48+AK48+AN48)</f>
        <v>0.34110832428700277</v>
      </c>
      <c r="AM48">
        <f t="shared" si="5"/>
        <v>0.52470875000000272</v>
      </c>
      <c r="AN48">
        <v>0</v>
      </c>
      <c r="AO48">
        <v>0.57004451749999996</v>
      </c>
      <c r="AP48">
        <v>0</v>
      </c>
      <c r="AQ48">
        <v>0</v>
      </c>
      <c r="AR48">
        <f t="shared" si="18"/>
        <v>0.57004451749999996</v>
      </c>
    </row>
    <row r="49" spans="1:44" x14ac:dyDescent="0.35">
      <c r="A49" t="s">
        <v>95</v>
      </c>
      <c r="B49" t="s">
        <v>96</v>
      </c>
      <c r="I49" t="s">
        <v>97</v>
      </c>
      <c r="J49" t="s">
        <v>96</v>
      </c>
      <c r="K49" t="s">
        <v>85</v>
      </c>
      <c r="M49" t="s">
        <v>98</v>
      </c>
      <c r="R49" s="4" t="s">
        <v>99</v>
      </c>
      <c r="S49" s="1" t="s">
        <v>94</v>
      </c>
      <c r="T49" s="1">
        <v>15.3719</v>
      </c>
      <c r="U49">
        <f t="shared" si="0"/>
        <v>1.423074358783305</v>
      </c>
      <c r="V49">
        <v>24.8</v>
      </c>
      <c r="W49" s="1">
        <v>29.998200000000001</v>
      </c>
      <c r="X49">
        <v>10.801895140000001</v>
      </c>
      <c r="Y49">
        <v>1.412892576</v>
      </c>
      <c r="Z49">
        <v>32.7911</v>
      </c>
      <c r="AA49" s="2">
        <v>31.189599999999999</v>
      </c>
      <c r="AB49" s="2">
        <f t="shared" si="14"/>
        <v>1.191399999999998</v>
      </c>
      <c r="AC49">
        <v>10.31778431</v>
      </c>
      <c r="AD49">
        <v>1.49327298</v>
      </c>
      <c r="AE49">
        <f t="shared" si="15"/>
        <v>-1.191399999999998</v>
      </c>
      <c r="AF49" s="4">
        <f t="shared" si="16"/>
        <v>-0.48411083000000055</v>
      </c>
      <c r="AG49">
        <f t="shared" si="17"/>
        <v>8.0380404000000016E-2</v>
      </c>
      <c r="AH49">
        <v>1.8367767329999999E-3</v>
      </c>
      <c r="AI49">
        <v>0</v>
      </c>
      <c r="AJ49">
        <v>0</v>
      </c>
      <c r="AK49">
        <f t="shared" si="4"/>
        <v>1.8367767329999999E-3</v>
      </c>
      <c r="AL49">
        <f>X49-(AC49+AK49+AN49)</f>
        <v>0.48227405326700001</v>
      </c>
      <c r="AM49">
        <f t="shared" si="5"/>
        <v>0.48411082999999999</v>
      </c>
      <c r="AN49">
        <v>0</v>
      </c>
      <c r="AO49">
        <v>1.014716148</v>
      </c>
      <c r="AP49">
        <v>0</v>
      </c>
      <c r="AQ49">
        <v>0</v>
      </c>
      <c r="AR49">
        <f t="shared" si="18"/>
        <v>1.014716148</v>
      </c>
    </row>
    <row r="50" spans="1:44" x14ac:dyDescent="0.35">
      <c r="A50" t="s">
        <v>95</v>
      </c>
      <c r="B50" t="s">
        <v>96</v>
      </c>
      <c r="I50" t="s">
        <v>97</v>
      </c>
      <c r="J50" t="s">
        <v>96</v>
      </c>
      <c r="K50" t="s">
        <v>86</v>
      </c>
      <c r="M50" t="s">
        <v>98</v>
      </c>
      <c r="R50" s="4" t="s">
        <v>99</v>
      </c>
      <c r="S50" s="1" t="s">
        <v>94</v>
      </c>
      <c r="T50" s="1">
        <v>18.098400000000002</v>
      </c>
      <c r="U50">
        <f t="shared" si="0"/>
        <v>1.4311248091826669</v>
      </c>
      <c r="V50">
        <v>27.3</v>
      </c>
      <c r="W50" s="1">
        <v>33.423999999999999</v>
      </c>
      <c r="X50">
        <v>12.64627647</v>
      </c>
      <c r="Y50">
        <v>1.4351174800000002</v>
      </c>
      <c r="Z50">
        <v>36.727400000000003</v>
      </c>
      <c r="AA50" s="2">
        <v>35.202399999999997</v>
      </c>
      <c r="AB50" s="2">
        <f t="shared" si="14"/>
        <v>1.7783999999999978</v>
      </c>
      <c r="AC50">
        <v>12.25965214</v>
      </c>
      <c r="AD50">
        <v>1.5240033300000002</v>
      </c>
      <c r="AE50">
        <f t="shared" si="15"/>
        <v>-1.7783999999999978</v>
      </c>
      <c r="AF50" s="4">
        <f t="shared" si="16"/>
        <v>-0.38662433000000007</v>
      </c>
      <c r="AG50">
        <f t="shared" si="17"/>
        <v>8.8885850000000044E-2</v>
      </c>
      <c r="AH50">
        <v>0.1163864136</v>
      </c>
      <c r="AI50">
        <v>0</v>
      </c>
      <c r="AJ50">
        <v>0</v>
      </c>
      <c r="AK50">
        <f t="shared" si="4"/>
        <v>0.1163864136</v>
      </c>
      <c r="AL50">
        <f>X50-(AC50+AK50+AN50)</f>
        <v>0.27023791639999928</v>
      </c>
      <c r="AM50">
        <f t="shared" si="5"/>
        <v>0.38662432999999929</v>
      </c>
      <c r="AN50">
        <v>0</v>
      </c>
      <c r="AO50">
        <v>1.2277994160000001</v>
      </c>
      <c r="AP50">
        <v>0</v>
      </c>
      <c r="AQ50">
        <v>2.453041077E-2</v>
      </c>
      <c r="AR50">
        <f t="shared" si="18"/>
        <v>1.25232982677</v>
      </c>
    </row>
    <row r="51" spans="1:44" s="5" customFormat="1" x14ac:dyDescent="0.35">
      <c r="A51" s="5" t="s">
        <v>95</v>
      </c>
      <c r="B51" s="5" t="s">
        <v>96</v>
      </c>
      <c r="I51" s="5" t="s">
        <v>97</v>
      </c>
      <c r="J51" s="5" t="s">
        <v>96</v>
      </c>
      <c r="K51" s="5" t="s">
        <v>87</v>
      </c>
      <c r="M51" s="5" t="s">
        <v>98</v>
      </c>
      <c r="R51" s="6" t="s">
        <v>99</v>
      </c>
      <c r="S51" s="7" t="s">
        <v>94</v>
      </c>
      <c r="T51" s="7">
        <v>14.6515</v>
      </c>
      <c r="U51" s="5">
        <f t="shared" si="0"/>
        <v>1.2634950252389632</v>
      </c>
      <c r="V51" s="5">
        <v>26</v>
      </c>
      <c r="W51" s="7">
        <v>29.298200000000001</v>
      </c>
      <c r="X51" s="5">
        <v>11.59600925</v>
      </c>
      <c r="Y51" s="5">
        <v>1.2588135280000001</v>
      </c>
      <c r="Z51" s="5">
        <v>33.634500000000003</v>
      </c>
      <c r="AA51" s="8">
        <v>31.632300000000001</v>
      </c>
      <c r="AB51" s="2">
        <f t="shared" si="14"/>
        <v>2.3340999999999994</v>
      </c>
      <c r="AC51" s="5">
        <v>11.67111111</v>
      </c>
      <c r="AD51" s="5">
        <v>1.3372495600000001</v>
      </c>
      <c r="AE51" s="5">
        <f t="shared" si="15"/>
        <v>-2.3340999999999994</v>
      </c>
      <c r="AF51" s="6">
        <f t="shared" si="16"/>
        <v>7.5101860000000187E-2</v>
      </c>
      <c r="AG51" s="5">
        <f t="shared" si="17"/>
        <v>7.8436031999999933E-2</v>
      </c>
      <c r="AH51" s="5">
        <v>5.321502686E-4</v>
      </c>
      <c r="AI51" s="5">
        <v>0</v>
      </c>
      <c r="AJ51" s="5">
        <v>0</v>
      </c>
      <c r="AK51" s="5">
        <f t="shared" si="4"/>
        <v>5.321502686E-4</v>
      </c>
      <c r="AL51" s="5">
        <f>X51-(AC51+AK51+AN51)</f>
        <v>-7.563401026860106E-2</v>
      </c>
      <c r="AM51" s="5">
        <f t="shared" si="5"/>
        <v>-7.5101860000001061E-2</v>
      </c>
      <c r="AN51" s="5">
        <v>0</v>
      </c>
      <c r="AO51" s="5">
        <v>1.316556931</v>
      </c>
      <c r="AP51" s="5">
        <v>0.11677265169999999</v>
      </c>
      <c r="AQ51" s="5">
        <v>0</v>
      </c>
      <c r="AR51" s="5">
        <f t="shared" si="18"/>
        <v>1.4333295827000001</v>
      </c>
    </row>
    <row r="52" spans="1:44" x14ac:dyDescent="0.35">
      <c r="AA52" t="s">
        <v>103</v>
      </c>
      <c r="AB52">
        <f>_xlfn.STDEV.P(AB2:AB51)</f>
        <v>2.1513942626246636</v>
      </c>
      <c r="AF52" s="4">
        <f>_xlfn.STDEV.P(AF2:AF51)</f>
        <v>1.0058250158668385</v>
      </c>
      <c r="AL52">
        <f>_xlfn.STDEV.P(AL2:AL51)</f>
        <v>0.99448829542771067</v>
      </c>
    </row>
    <row r="53" spans="1:44" x14ac:dyDescent="0.35">
      <c r="AA53" t="s">
        <v>104</v>
      </c>
      <c r="AB53" s="9">
        <f>STDEV(AB2:AB51)/SQRT(COUNT(AB2:AB51))</f>
        <v>0.32433488842042429</v>
      </c>
      <c r="AF53" s="27">
        <f>STDEV(AF2:AF51)/SQRT(COUNT(AF2:AF51))</f>
        <v>0.15163382647198043</v>
      </c>
      <c r="AG53" s="27"/>
      <c r="AH53" s="27"/>
      <c r="AI53" s="27"/>
      <c r="AJ53" s="27"/>
      <c r="AK53" s="27"/>
      <c r="AL53" s="27">
        <f t="shared" ref="AG53:AL53" si="19">STDEV(AL2:AL51)/SQRT(COUNT(AL2:AL51))</f>
        <v>0.14992475156062862</v>
      </c>
    </row>
    <row r="54" spans="1:44" x14ac:dyDescent="0.35">
      <c r="AE54" t="s">
        <v>102</v>
      </c>
      <c r="AF54" s="4">
        <f>AVERAGE(AF2:AF51)</f>
        <v>-0.87925777448888875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2022-09-15T18:32:29Z</dcterms:created>
  <dcterms:modified xsi:type="dcterms:W3CDTF">2022-10-06T18:32:38Z</dcterms:modified>
</cp:coreProperties>
</file>