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3640" yWindow="0" windowWidth="22260" windowHeight="1264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48" i="1"/>
  <c r="C44" i="1"/>
  <c r="D44" i="1"/>
  <c r="E44" i="1"/>
  <c r="F44" i="1"/>
  <c r="B44" i="1"/>
  <c r="H15" i="1"/>
  <c r="E15" i="1"/>
  <c r="F15" i="1"/>
  <c r="G15" i="1"/>
  <c r="D15" i="1"/>
  <c r="C9" i="1" a="1"/>
  <c r="C10" i="1" s="1"/>
  <c r="H11" i="1"/>
  <c r="H12" i="1" s="1"/>
  <c r="G11" i="1"/>
  <c r="G12" i="1" s="1"/>
  <c r="F11" i="1"/>
  <c r="F12" i="1" s="1"/>
  <c r="E11" i="1"/>
  <c r="E12" i="1" s="1"/>
  <c r="D11" i="1"/>
  <c r="D12" i="1" s="1"/>
  <c r="J4" i="1"/>
  <c r="J5" i="1"/>
  <c r="J6" i="1"/>
  <c r="J7" i="1"/>
  <c r="J3" i="1"/>
  <c r="C9" i="1" l="1"/>
  <c r="F13" i="1" l="1"/>
  <c r="G13" i="1"/>
  <c r="E13" i="1"/>
  <c r="D13" i="1"/>
  <c r="H13" i="1"/>
</calcChain>
</file>

<file path=xl/sharedStrings.xml><?xml version="1.0" encoding="utf-8"?>
<sst xmlns="http://schemas.openxmlformats.org/spreadsheetml/2006/main" count="42" uniqueCount="31">
  <si>
    <t>Minimum</t>
  </si>
  <si>
    <t>Ordnung</t>
  </si>
  <si>
    <t>Links</t>
  </si>
  <si>
    <t>Maximum</t>
  </si>
  <si>
    <t>Rechts</t>
  </si>
  <si>
    <t>Lage</t>
  </si>
  <si>
    <t xml:space="preserve">Fehler der Lage: </t>
  </si>
  <si>
    <t xml:space="preserve">Fehler der Intensität: </t>
  </si>
  <si>
    <t xml:space="preserve">Fehler von n: </t>
  </si>
  <si>
    <t xml:space="preserve">n entsprechen Lage der Maxima : </t>
  </si>
  <si>
    <t xml:space="preserve">Fehler der Steigung Δk : </t>
  </si>
  <si>
    <t xml:space="preserve">Steigung der Gerade k: </t>
  </si>
  <si>
    <t xml:space="preserve">Abstand der Maxima: </t>
  </si>
  <si>
    <t>Abstand der Minima</t>
  </si>
  <si>
    <t>n = (Abstand - 18.915) / k</t>
  </si>
  <si>
    <t>Numerisch x2:</t>
  </si>
  <si>
    <t xml:space="preserve">Abweichung: </t>
  </si>
  <si>
    <t>2σ</t>
  </si>
  <si>
    <t>1σ</t>
  </si>
  <si>
    <t>n(experimentell)</t>
  </si>
  <si>
    <t>experimentell bestimmte relative Intensität der Nebenmaxima</t>
  </si>
  <si>
    <t>Fehler</t>
  </si>
  <si>
    <t>theoretisch</t>
  </si>
  <si>
    <t>Theoretische n:</t>
  </si>
  <si>
    <t>Abweichung</t>
  </si>
  <si>
    <t>5σ</t>
  </si>
  <si>
    <t>4σ</t>
  </si>
  <si>
    <t>n</t>
  </si>
  <si>
    <t>±0.023</t>
  </si>
  <si>
    <t>±0.0070</t>
  </si>
  <si>
    <t>experimentell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</si>
</sst>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3" xfId="0" applyBorder="1"/>
    <xf numFmtId="165" fontId="0" fillId="0" borderId="5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164" fontId="0" fillId="0" borderId="18" xfId="0" applyNumberFormat="1" applyBorder="1"/>
    <xf numFmtId="166" fontId="0" fillId="0" borderId="18" xfId="0" applyNumberFormat="1" applyBorder="1"/>
    <xf numFmtId="0" fontId="0" fillId="0" borderId="18" xfId="0" applyBorder="1"/>
    <xf numFmtId="0" fontId="0" fillId="0" borderId="17" xfId="0" applyFill="1" applyBorder="1"/>
    <xf numFmtId="0" fontId="0" fillId="0" borderId="19" xfId="0" applyFill="1" applyBorder="1"/>
    <xf numFmtId="0" fontId="1" fillId="0" borderId="20" xfId="0" applyFont="1" applyBorder="1"/>
    <xf numFmtId="0" fontId="0" fillId="0" borderId="14" xfId="0" applyFill="1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164" fontId="0" fillId="0" borderId="20" xfId="0" applyNumberFormat="1" applyBorder="1"/>
    <xf numFmtId="164" fontId="0" fillId="0" borderId="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Abbildung</a:t>
            </a:r>
            <a:r>
              <a:rPr lang="en-GB" baseline="0"/>
              <a:t> 3.1: </a:t>
            </a:r>
            <a:r>
              <a:rPr lang="en-GB"/>
              <a:t>Abstände der Suprema gegen Ordnungszahl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018190915567"/>
          <c:y val="0.10938387925351759"/>
          <c:w val="0.86356548305573455"/>
          <c:h val="0.76298198190053423"/>
        </c:manualLayout>
      </c:layout>
      <c:scatterChart>
        <c:scatterStyle val="lineMarker"/>
        <c:varyColors val="0"/>
        <c:ser>
          <c:idx val="0"/>
          <c:order val="0"/>
          <c:tx>
            <c:v>Minima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164136617026811"/>
                  <c:y val="0.11506427675477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.8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Sheet1!$J$3:$J$7</c:f>
              <c:numCache>
                <c:formatCode>General</c:formatCode>
                <c:ptCount val="5"/>
                <c:pt idx="0">
                  <c:v>161.41000000000008</c:v>
                </c:pt>
                <c:pt idx="1">
                  <c:v>275.96000000000004</c:v>
                </c:pt>
                <c:pt idx="2">
                  <c:v>414.80000000000007</c:v>
                </c:pt>
                <c:pt idx="3">
                  <c:v>548.45000000000016</c:v>
                </c:pt>
                <c:pt idx="4">
                  <c:v>690.77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1-4162-ADC4-4A9E91530922}"/>
            </c:ext>
          </c:extLst>
        </c:ser>
        <c:ser>
          <c:idx val="1"/>
          <c:order val="1"/>
          <c:tx>
            <c:v>Maxima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Sheet1!$D$12:$H$12</c:f>
              <c:numCache>
                <c:formatCode>0.000</c:formatCode>
                <c:ptCount val="5"/>
                <c:pt idx="0">
                  <c:v>1.5330153245192308</c:v>
                </c:pt>
                <c:pt idx="1">
                  <c:v>2.4002779447115379</c:v>
                </c:pt>
                <c:pt idx="2">
                  <c:v>3.4693885216346159</c:v>
                </c:pt>
                <c:pt idx="3">
                  <c:v>4.4862905649038458</c:v>
                </c:pt>
                <c:pt idx="4">
                  <c:v>5.5033428485576925</c:v>
                </c:pt>
              </c:numCache>
            </c:numRef>
          </c:xVal>
          <c:yVal>
            <c:numRef>
              <c:f>Sheet1!$D$11:$H$11</c:f>
              <c:numCache>
                <c:formatCode>General</c:formatCode>
                <c:ptCount val="5"/>
                <c:pt idx="0">
                  <c:v>222.99</c:v>
                </c:pt>
                <c:pt idx="1">
                  <c:v>338.43999999999994</c:v>
                </c:pt>
                <c:pt idx="2">
                  <c:v>480.7600000000001</c:v>
                </c:pt>
                <c:pt idx="3">
                  <c:v>616.12999999999988</c:v>
                </c:pt>
                <c:pt idx="4">
                  <c:v>751.52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C1-4162-ADC4-4A9E9153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991408"/>
        <c:axId val="603997640"/>
      </c:scatterChart>
      <c:valAx>
        <c:axId val="60399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Ornungszahl</a:t>
                </a:r>
              </a:p>
            </c:rich>
          </c:tx>
          <c:layout>
            <c:manualLayout>
              <c:xMode val="edge"/>
              <c:yMode val="edge"/>
              <c:x val="0.8404227062553368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97640"/>
        <c:crosses val="autoZero"/>
        <c:crossBetween val="midCat"/>
      </c:valAx>
      <c:valAx>
        <c:axId val="60399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Abstand</a:t>
                </a:r>
                <a:r>
                  <a:rPr lang="en-GB" baseline="0"/>
                  <a:t> der Suprema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9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7205072537509"/>
          <c:y val="0.54277695005197113"/>
          <c:w val="0.20890753785079832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16</xdr:row>
      <xdr:rowOff>86780</xdr:rowOff>
    </xdr:from>
    <xdr:to>
      <xdr:col>8</xdr:col>
      <xdr:colOff>389467</xdr:colOff>
      <xdr:row>36</xdr:row>
      <xdr:rowOff>93134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1AA15-5662-4E23-8B9A-A8C1B957E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G52" sqref="G52"/>
    </sheetView>
  </sheetViews>
  <sheetFormatPr defaultRowHeight="14.35" x14ac:dyDescent="0.5"/>
  <cols>
    <col min="1" max="1" width="10.1171875" customWidth="1"/>
    <col min="2" max="2" width="9.46875" customWidth="1"/>
    <col min="3" max="3" width="8.52734375" customWidth="1"/>
    <col min="4" max="4" width="7.76171875" customWidth="1"/>
    <col min="5" max="5" width="9" customWidth="1"/>
  </cols>
  <sheetData>
    <row r="1" spans="1:10" ht="14.7" thickBot="1" x14ac:dyDescent="0.55000000000000004">
      <c r="B1" t="s">
        <v>2</v>
      </c>
      <c r="F1" t="s">
        <v>4</v>
      </c>
    </row>
    <row r="2" spans="1:10" x14ac:dyDescent="0.5">
      <c r="A2" s="8" t="s">
        <v>1</v>
      </c>
      <c r="B2" s="2" t="s">
        <v>5</v>
      </c>
      <c r="C2" s="3" t="s">
        <v>0</v>
      </c>
      <c r="D2" s="2" t="s">
        <v>5</v>
      </c>
      <c r="E2" s="3" t="s">
        <v>3</v>
      </c>
      <c r="F2" s="2" t="s">
        <v>5</v>
      </c>
      <c r="G2" s="3" t="s">
        <v>0</v>
      </c>
      <c r="H2" s="2" t="s">
        <v>5</v>
      </c>
      <c r="I2" s="3" t="s">
        <v>3</v>
      </c>
      <c r="J2" s="15" t="s">
        <v>13</v>
      </c>
    </row>
    <row r="3" spans="1:10" x14ac:dyDescent="0.5">
      <c r="A3" s="8">
        <v>1</v>
      </c>
      <c r="B3" s="4">
        <v>934.25</v>
      </c>
      <c r="C3" s="5">
        <v>200</v>
      </c>
      <c r="D3" s="4">
        <v>903.01</v>
      </c>
      <c r="E3" s="5">
        <v>1747</v>
      </c>
      <c r="F3" s="4">
        <v>1095.6600000000001</v>
      </c>
      <c r="G3" s="5">
        <v>1810</v>
      </c>
      <c r="H3" s="4">
        <v>1126</v>
      </c>
      <c r="I3" s="5">
        <v>1984</v>
      </c>
      <c r="J3">
        <f>F3-B3</f>
        <v>161.41000000000008</v>
      </c>
    </row>
    <row r="4" spans="1:10" x14ac:dyDescent="0.5">
      <c r="A4" s="8">
        <v>2</v>
      </c>
      <c r="B4" s="4">
        <v>866.56</v>
      </c>
      <c r="C4" s="5">
        <v>130</v>
      </c>
      <c r="D4" s="4">
        <v>835.32</v>
      </c>
      <c r="E4" s="5">
        <v>689</v>
      </c>
      <c r="F4" s="4">
        <v>1142.52</v>
      </c>
      <c r="G4" s="5">
        <v>163</v>
      </c>
      <c r="H4" s="4">
        <v>1173.76</v>
      </c>
      <c r="I4" s="5">
        <v>755</v>
      </c>
      <c r="J4">
        <f t="shared" ref="J4:J7" si="0">F4-B4</f>
        <v>275.96000000000004</v>
      </c>
    </row>
    <row r="5" spans="1:10" x14ac:dyDescent="0.5">
      <c r="A5" s="8">
        <v>3</v>
      </c>
      <c r="B5" s="4">
        <v>797.14</v>
      </c>
      <c r="C5" s="5">
        <v>89</v>
      </c>
      <c r="D5" s="4">
        <v>765.9</v>
      </c>
      <c r="E5" s="5">
        <v>385</v>
      </c>
      <c r="F5" s="4">
        <v>1211.94</v>
      </c>
      <c r="G5" s="5">
        <v>109</v>
      </c>
      <c r="H5" s="4">
        <v>1246.6600000000001</v>
      </c>
      <c r="I5" s="5">
        <v>388</v>
      </c>
      <c r="J5">
        <f t="shared" si="0"/>
        <v>414.80000000000007</v>
      </c>
    </row>
    <row r="6" spans="1:10" x14ac:dyDescent="0.5">
      <c r="A6" s="8">
        <v>4</v>
      </c>
      <c r="B6" s="4">
        <v>731.18</v>
      </c>
      <c r="C6" s="5">
        <v>81</v>
      </c>
      <c r="D6" s="4">
        <v>694.74</v>
      </c>
      <c r="E6" s="5">
        <v>271</v>
      </c>
      <c r="F6" s="4">
        <v>1279.6300000000001</v>
      </c>
      <c r="G6" s="5">
        <v>104</v>
      </c>
      <c r="H6" s="4">
        <v>1310.87</v>
      </c>
      <c r="I6" s="5">
        <v>275</v>
      </c>
      <c r="J6">
        <f t="shared" si="0"/>
        <v>548.45000000000016</v>
      </c>
    </row>
    <row r="7" spans="1:10" ht="14.7" thickBot="1" x14ac:dyDescent="0.55000000000000004">
      <c r="A7" s="10">
        <v>5</v>
      </c>
      <c r="B7" s="4">
        <v>658.29</v>
      </c>
      <c r="C7" s="5">
        <v>78</v>
      </c>
      <c r="D7" s="4">
        <v>628.78</v>
      </c>
      <c r="E7" s="5">
        <v>179</v>
      </c>
      <c r="F7" s="4">
        <v>1349.06</v>
      </c>
      <c r="G7" s="7">
        <v>86</v>
      </c>
      <c r="H7" s="6">
        <v>1380.3</v>
      </c>
      <c r="I7" s="7">
        <v>204</v>
      </c>
      <c r="J7">
        <f t="shared" si="0"/>
        <v>690.77</v>
      </c>
    </row>
    <row r="8" spans="1:10" ht="14.7" thickBot="1" x14ac:dyDescent="0.55000000000000004">
      <c r="A8" s="11" t="s">
        <v>6</v>
      </c>
      <c r="B8" s="12"/>
      <c r="C8" s="13">
        <v>1.8</v>
      </c>
      <c r="D8" s="12" t="s">
        <v>7</v>
      </c>
      <c r="E8" s="12"/>
      <c r="F8" s="14">
        <v>15</v>
      </c>
    </row>
    <row r="9" spans="1:10" x14ac:dyDescent="0.5">
      <c r="A9" s="4" t="s">
        <v>11</v>
      </c>
      <c r="B9" s="1"/>
      <c r="C9" s="17">
        <f t="array" ref="C9:C10">LINEST(J3:J7,A3:A7,TRUE,TRUE)</f>
        <v>133.12099999999995</v>
      </c>
    </row>
    <row r="10" spans="1:10" ht="14.7" thickBot="1" x14ac:dyDescent="0.55000000000000004">
      <c r="A10" s="4" t="s">
        <v>10</v>
      </c>
      <c r="B10" s="1"/>
      <c r="C10" s="17">
        <v>2.782758044338971</v>
      </c>
    </row>
    <row r="11" spans="1:10" x14ac:dyDescent="0.5">
      <c r="A11" s="33" t="s">
        <v>12</v>
      </c>
      <c r="B11" s="20"/>
      <c r="C11" s="20"/>
      <c r="D11" s="20">
        <f>H3-D3</f>
        <v>222.99</v>
      </c>
      <c r="E11" s="20">
        <f>H4-D4</f>
        <v>338.43999999999994</v>
      </c>
      <c r="F11" s="20">
        <f>H5-D5</f>
        <v>480.7600000000001</v>
      </c>
      <c r="G11" s="20">
        <f>H6-D6</f>
        <v>616.12999999999988</v>
      </c>
      <c r="H11" s="21">
        <f>H7-D7</f>
        <v>751.52</v>
      </c>
    </row>
    <row r="12" spans="1:10" x14ac:dyDescent="0.5">
      <c r="A12" s="30" t="s">
        <v>9</v>
      </c>
      <c r="B12" s="16"/>
      <c r="C12" s="16"/>
      <c r="D12" s="18">
        <f xml:space="preserve"> (D11- 18.915) / 133.12</f>
        <v>1.5330153245192308</v>
      </c>
      <c r="E12" s="18">
        <f t="shared" ref="E12:H12" si="1" xml:space="preserve"> (E11- 18.915) / 133.12</f>
        <v>2.4002779447115379</v>
      </c>
      <c r="F12" s="18">
        <f t="shared" si="1"/>
        <v>3.4693885216346159</v>
      </c>
      <c r="G12" s="18">
        <f t="shared" si="1"/>
        <v>4.4862905649038458</v>
      </c>
      <c r="H12" s="27">
        <f t="shared" si="1"/>
        <v>5.5033428485576925</v>
      </c>
      <c r="I12" s="15" t="s">
        <v>14</v>
      </c>
    </row>
    <row r="13" spans="1:10" ht="14.7" thickBot="1" x14ac:dyDescent="0.55000000000000004">
      <c r="A13" s="31" t="s">
        <v>8</v>
      </c>
      <c r="B13" s="25"/>
      <c r="C13" s="25"/>
      <c r="D13" s="37">
        <f>D12*SQRT((1.3/$C$9)^2+((D11-18.915)*$C$10/$C$9^2)^2)</f>
        <v>5.135724858086585E-2</v>
      </c>
      <c r="E13" s="37">
        <f t="shared" ref="E13:H13" si="2">E12*SQRT((1.3/$C$9)^2+((E11-18.915)*$C$10/$C$9^2)^2)</f>
        <v>0.12269374521542867</v>
      </c>
      <c r="F13" s="37">
        <f t="shared" si="2"/>
        <v>0.2538828992379637</v>
      </c>
      <c r="G13" s="37">
        <f t="shared" si="2"/>
        <v>0.42300194133472013</v>
      </c>
      <c r="H13" s="38">
        <f t="shared" si="2"/>
        <v>0.63538635779736807</v>
      </c>
    </row>
    <row r="14" spans="1:10" x14ac:dyDescent="0.5">
      <c r="A14" s="34" t="s">
        <v>15</v>
      </c>
      <c r="B14" s="35"/>
      <c r="C14" s="35"/>
      <c r="D14" s="35">
        <v>4.4934000000000003</v>
      </c>
      <c r="E14" s="35">
        <v>7.7252999999999998</v>
      </c>
      <c r="F14" s="35">
        <v>10.9041</v>
      </c>
      <c r="G14" s="35">
        <v>14.0662</v>
      </c>
      <c r="H14" s="36">
        <v>17.215800000000002</v>
      </c>
    </row>
    <row r="15" spans="1:10" x14ac:dyDescent="0.5">
      <c r="A15" s="30" t="s">
        <v>23</v>
      </c>
      <c r="B15" s="16"/>
      <c r="C15" s="16"/>
      <c r="D15" s="18">
        <f>D14/PI()</f>
        <v>1.4302936425782451</v>
      </c>
      <c r="E15" s="18">
        <f t="shared" ref="E15:H15" si="3">E14/PI()</f>
        <v>2.4590393637356383</v>
      </c>
      <c r="F15" s="18">
        <f t="shared" si="3"/>
        <v>3.4708828299366719</v>
      </c>
      <c r="G15" s="18">
        <f t="shared" si="3"/>
        <v>4.4774105210384363</v>
      </c>
      <c r="H15" s="27">
        <f t="shared" si="3"/>
        <v>5.479959338562904</v>
      </c>
    </row>
    <row r="16" spans="1:10" ht="14.7" thickBot="1" x14ac:dyDescent="0.55000000000000004">
      <c r="A16" s="31" t="s">
        <v>16</v>
      </c>
      <c r="B16" s="25"/>
      <c r="C16" s="25"/>
      <c r="D16" s="32" t="s">
        <v>17</v>
      </c>
      <c r="E16" s="32" t="s">
        <v>18</v>
      </c>
      <c r="F16" s="32" t="s">
        <v>18</v>
      </c>
      <c r="G16" s="32" t="s">
        <v>18</v>
      </c>
      <c r="H16" s="26" t="s">
        <v>18</v>
      </c>
    </row>
    <row r="18" spans="4:4" x14ac:dyDescent="0.5">
      <c r="D18" s="9"/>
    </row>
    <row r="39" spans="1:6" ht="14.7" thickBot="1" x14ac:dyDescent="0.55000000000000004"/>
    <row r="40" spans="1:6" x14ac:dyDescent="0.5">
      <c r="A40" s="19" t="s">
        <v>20</v>
      </c>
      <c r="B40" s="20"/>
      <c r="C40" s="20"/>
      <c r="D40" s="20"/>
      <c r="E40" s="20"/>
      <c r="F40" s="21"/>
    </row>
    <row r="41" spans="1:6" x14ac:dyDescent="0.5">
      <c r="A41" s="22" t="s">
        <v>19</v>
      </c>
      <c r="B41" s="18">
        <v>1.5330153245192308</v>
      </c>
      <c r="C41" s="18">
        <v>2.4002779447115379</v>
      </c>
      <c r="D41" s="18">
        <v>3.4693885216346159</v>
      </c>
      <c r="E41" s="18">
        <v>4.4862905649038458</v>
      </c>
      <c r="F41" s="27">
        <v>5.5033428485576925</v>
      </c>
    </row>
    <row r="42" spans="1:6" x14ac:dyDescent="0.5">
      <c r="A42" s="22"/>
      <c r="B42" s="16">
        <v>5.8500000000000003E-2</v>
      </c>
      <c r="C42" s="16">
        <v>2.1100000000000001E-2</v>
      </c>
      <c r="D42" s="16">
        <v>1.017E-2</v>
      </c>
      <c r="E42" s="16">
        <v>6.4700000000000001E-3</v>
      </c>
      <c r="F42" s="28">
        <v>3.8E-3</v>
      </c>
    </row>
    <row r="43" spans="1:6" x14ac:dyDescent="0.5">
      <c r="A43" s="22" t="s">
        <v>21</v>
      </c>
      <c r="B43" s="16">
        <v>2.5999999999999999E-3</v>
      </c>
      <c r="C43" s="16">
        <v>1.2999999999999999E-3</v>
      </c>
      <c r="D43" s="16">
        <v>8.7000000000000001E-4</v>
      </c>
      <c r="E43" s="16">
        <v>6.8000000000000005E-4</v>
      </c>
      <c r="F43" s="29">
        <v>5.1000000000000004E-4</v>
      </c>
    </row>
    <row r="44" spans="1:6" x14ac:dyDescent="0.5">
      <c r="A44" s="30" t="s">
        <v>22</v>
      </c>
      <c r="B44" s="16">
        <f>(SIN(D14)/D14)^2</f>
        <v>4.7190449221589985E-2</v>
      </c>
      <c r="C44" s="16">
        <f t="shared" ref="C44:F44" si="4">(SIN(E14)/E14)^2</f>
        <v>1.6480025954745708E-2</v>
      </c>
      <c r="D44" s="16">
        <f t="shared" si="4"/>
        <v>8.3402926667599259E-3</v>
      </c>
      <c r="E44" s="16">
        <f t="shared" si="4"/>
        <v>5.0287187310460082E-3</v>
      </c>
      <c r="F44" s="29">
        <f t="shared" si="4"/>
        <v>3.3606473303216373E-3</v>
      </c>
    </row>
    <row r="45" spans="1:6" ht="14.7" thickBot="1" x14ac:dyDescent="0.55000000000000004">
      <c r="A45" s="31" t="s">
        <v>24</v>
      </c>
      <c r="B45" s="32" t="s">
        <v>25</v>
      </c>
      <c r="C45" s="32" t="s">
        <v>26</v>
      </c>
      <c r="D45" s="32" t="s">
        <v>17</v>
      </c>
      <c r="E45" s="32" t="s">
        <v>17</v>
      </c>
      <c r="F45" s="26" t="s">
        <v>18</v>
      </c>
    </row>
    <row r="46" spans="1:6" ht="14.7" thickBot="1" x14ac:dyDescent="0.55000000000000004"/>
    <row r="47" spans="1:6" x14ac:dyDescent="0.5">
      <c r="A47" s="19" t="s">
        <v>27</v>
      </c>
      <c r="B47" s="20" t="s">
        <v>30</v>
      </c>
      <c r="C47" s="21"/>
    </row>
    <row r="48" spans="1:6" x14ac:dyDescent="0.5">
      <c r="A48" s="22">
        <v>1</v>
      </c>
      <c r="B48" s="18">
        <f>(2513+2427-470)/(3608-235)/2</f>
        <v>0.66261488289356651</v>
      </c>
      <c r="C48" s="23" t="s">
        <v>28</v>
      </c>
    </row>
    <row r="49" spans="1:5" ht="14.7" thickBot="1" x14ac:dyDescent="0.55000000000000004">
      <c r="A49" s="24">
        <v>2</v>
      </c>
      <c r="B49" s="25">
        <f>(498+514-470)/(3608-235)/2</f>
        <v>8.0343907500741177E-2</v>
      </c>
      <c r="C49" s="26" t="s">
        <v>29</v>
      </c>
    </row>
    <row r="52" spans="1:5" x14ac:dyDescent="0.5">
      <c r="A52" s="1"/>
      <c r="B52" s="1"/>
      <c r="C52" s="1"/>
      <c r="D52" s="1"/>
      <c r="E52" s="1"/>
    </row>
    <row r="53" spans="1:5" x14ac:dyDescent="0.5">
      <c r="A53" s="1"/>
      <c r="B53" s="1"/>
      <c r="C53" s="1"/>
      <c r="D53" s="1"/>
      <c r="E53" s="1"/>
    </row>
    <row r="54" spans="1:5" x14ac:dyDescent="0.5">
      <c r="A54" s="1"/>
      <c r="B54" s="1"/>
      <c r="C54" s="1"/>
      <c r="D54" s="1"/>
      <c r="E54" s="1"/>
    </row>
    <row r="55" spans="1:5" x14ac:dyDescent="0.5">
      <c r="A55" s="1"/>
      <c r="B55" s="1"/>
      <c r="C55" s="1"/>
      <c r="D55" s="1"/>
      <c r="E55" s="1"/>
    </row>
    <row r="56" spans="1:5" x14ac:dyDescent="0.5">
      <c r="A56" s="1"/>
      <c r="B56" s="1"/>
      <c r="C56" s="1"/>
      <c r="D56" s="1"/>
      <c r="E56" s="1"/>
    </row>
    <row r="57" spans="1:5" x14ac:dyDescent="0.5">
      <c r="A57" s="1"/>
      <c r="B57" s="1"/>
      <c r="C57" s="1"/>
      <c r="D57" s="1"/>
      <c r="E57" s="1"/>
    </row>
    <row r="58" spans="1:5" x14ac:dyDescent="0.5">
      <c r="A58" s="1"/>
      <c r="B58" s="1"/>
      <c r="C58" s="1"/>
      <c r="D58" s="1"/>
      <c r="E58" s="1"/>
    </row>
    <row r="59" spans="1:5" x14ac:dyDescent="0.5">
      <c r="A59" s="1"/>
      <c r="B59" s="1"/>
      <c r="C59" s="1"/>
      <c r="D59" s="1"/>
      <c r="E59" s="1"/>
    </row>
    <row r="60" spans="1:5" x14ac:dyDescent="0.5">
      <c r="A60" s="1"/>
      <c r="B60" s="1"/>
      <c r="C60" s="1"/>
      <c r="D60" s="1"/>
      <c r="E60" s="1"/>
    </row>
    <row r="61" spans="1:5" x14ac:dyDescent="0.5">
      <c r="A61" s="1"/>
      <c r="B61" s="1"/>
      <c r="C61" s="1"/>
      <c r="D61" s="1"/>
      <c r="E61" s="1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2018-01-25T17:46:11Z</dcterms:modified>
</cp:coreProperties>
</file>