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and\Desktop\Data Analytics Boot Camp\Home_Work_Assignments\Unit_1\"/>
    </mc:Choice>
  </mc:AlternateContent>
  <xr:revisionPtr revIDLastSave="0" documentId="13_ncr:1_{33E9BB5B-370C-436B-8C38-00C3B7F60E52}" xr6:coauthVersionLast="45" xr6:coauthVersionMax="45" xr10:uidLastSave="{00000000-0000-0000-0000-000000000000}"/>
  <bookViews>
    <workbookView xWindow="-108" yWindow="-108" windowWidth="23256" windowHeight="12576" tabRatio="850" activeTab="5" xr2:uid="{00000000-000D-0000-FFFF-FFFF00000000}"/>
  </bookViews>
  <sheets>
    <sheet name="Kickstarter" sheetId="1" r:id="rId1"/>
    <sheet name="Category" sheetId="3" r:id="rId2"/>
    <sheet name="Sub-Category" sheetId="4" r:id="rId3"/>
    <sheet name="Date Conversion" sheetId="5" r:id="rId4"/>
    <sheet name="Goals Outcome" sheetId="6" r:id="rId5"/>
    <sheet name="Campaign Analysis" sheetId="7" r:id="rId6"/>
  </sheets>
  <definedNames>
    <definedName name="_xlnm._FilterDatabase" localSheetId="0" hidden="1">Kickstarter!$A$1:$T$4115</definedName>
    <definedName name="_xlchart.v1.0" hidden="1">'Campaign Analysis'!$B$1</definedName>
    <definedName name="_xlchart.v1.1" hidden="1">'Campaign Analysis'!$B$2:$B$2186</definedName>
    <definedName name="_xlchart.v1.2" hidden="1">'Campaign Analysis'!$E$1</definedName>
    <definedName name="_xlchart.v1.3" hidden="1">'Campaign Analysis'!$E$2:$E$2186</definedName>
    <definedName name="_xlchart.v1.4" hidden="1">'Campaign Analysis'!$B$1</definedName>
    <definedName name="_xlchart.v1.5" hidden="1">'Campaign Analysis'!$B$2:$B$2186</definedName>
    <definedName name="_xlchart.v1.6" hidden="1">'Campaign Analysis'!$E$1</definedName>
    <definedName name="_xlchart.v1.7" hidden="1">'Campaign Analysis'!$E$2:$E$2186</definedName>
    <definedName name="AVERAGE_DONATION">Kickstarter!$P$1:$P$4115</definedName>
    <definedName name="BACKERS_COUNT">Kickstarter!$L$1:$L$4115</definedName>
    <definedName name="BLURB">Kickstarter!$C$1:$C$4115</definedName>
    <definedName name="CATEGORY">Kickstarter!$Q$1:$Q$4115</definedName>
    <definedName name="COUNTRY">Kickstarter!$G$1:$G$4115</definedName>
    <definedName name="CURRENCY">Kickstarter!$H$1:$H$4115</definedName>
    <definedName name="DEADLINE">Kickstarter!$I$1:$I$4115</definedName>
    <definedName name="Goal">Kickstarter!$D$1:$D$4115</definedName>
    <definedName name="ID">Kickstarter!$A$1:$A$4115</definedName>
    <definedName name="LAUNCHED_AT">Kickstarter!$J$1:$J$4115</definedName>
    <definedName name="NAME">Kickstarter!$B$1:$B$4115</definedName>
    <definedName name="PERCENT_FUNDED">Kickstarter!$O$1:$O$4115</definedName>
    <definedName name="PLEDGED">Kickstarter!$E$1:$E$4115</definedName>
    <definedName name="SPOTLIGHT">Kickstarter!$M$1:$M$4115</definedName>
    <definedName name="STAFF_PICK">Kickstarter!$K$1:$K$4115</definedName>
    <definedName name="state">Kickstarter!$F$1:$F$4115</definedName>
    <definedName name="SUB_CATEGORY">Kickstarter!$R$1:$R$4115</definedName>
  </definedNames>
  <calcPr calcId="18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7" l="1"/>
  <c r="I7" i="7"/>
  <c r="L11" i="7" l="1"/>
  <c r="I11" i="7"/>
  <c r="L10" i="7"/>
  <c r="I10" i="7"/>
  <c r="L9" i="7"/>
  <c r="I9" i="7"/>
  <c r="L8" i="7"/>
  <c r="I8" i="7"/>
  <c r="L6" i="7"/>
  <c r="I6" i="7"/>
  <c r="L5" i="7"/>
  <c r="I5" i="7"/>
  <c r="L4" i="7"/>
  <c r="I4" i="7"/>
  <c r="L3" i="7"/>
  <c r="I3" i="7"/>
  <c r="D13" i="6"/>
  <c r="C13" i="6"/>
  <c r="B13" i="6"/>
  <c r="D12" i="6"/>
  <c r="H12" i="6" s="1"/>
  <c r="C12" i="6"/>
  <c r="B12" i="6"/>
  <c r="E12" i="6" s="1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E7" i="6" s="1"/>
  <c r="D6" i="6"/>
  <c r="C6" i="6"/>
  <c r="B6" i="6"/>
  <c r="E6" i="6" s="1"/>
  <c r="F6" i="6" s="1"/>
  <c r="D5" i="6"/>
  <c r="C5" i="6"/>
  <c r="B5" i="6"/>
  <c r="D4" i="6"/>
  <c r="H4" i="6" s="1"/>
  <c r="C4" i="6"/>
  <c r="B4" i="6"/>
  <c r="E4" i="6" s="1"/>
  <c r="D3" i="6"/>
  <c r="C3" i="6"/>
  <c r="B3" i="6"/>
  <c r="D2" i="6"/>
  <c r="C2" i="6"/>
  <c r="B2" i="6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  <c r="F5" i="6" l="1"/>
  <c r="G6" i="6"/>
  <c r="H6" i="6"/>
  <c r="G4" i="6"/>
  <c r="H7" i="6"/>
  <c r="F7" i="6"/>
  <c r="G7" i="6"/>
  <c r="G12" i="6"/>
  <c r="F10" i="6"/>
  <c r="E11" i="6"/>
  <c r="H11" i="6" s="1"/>
  <c r="F12" i="6"/>
  <c r="I12" i="7"/>
  <c r="I13" i="7" s="1"/>
  <c r="E3" i="6"/>
  <c r="H3" i="6" s="1"/>
  <c r="F4" i="6"/>
  <c r="E2" i="6"/>
  <c r="F2" i="6" s="1"/>
  <c r="E10" i="6"/>
  <c r="H10" i="6" s="1"/>
  <c r="L12" i="7"/>
  <c r="L13" i="7" s="1"/>
  <c r="E5" i="6"/>
  <c r="G5" i="6" s="1"/>
  <c r="E9" i="6"/>
  <c r="E8" i="6"/>
  <c r="E13" i="6"/>
  <c r="F13" i="6" s="1"/>
  <c r="H9" i="6" l="1"/>
  <c r="G9" i="6"/>
  <c r="H13" i="6"/>
  <c r="G8" i="6"/>
  <c r="H8" i="6"/>
  <c r="F9" i="6"/>
  <c r="F11" i="6"/>
  <c r="H5" i="6"/>
  <c r="G2" i="6"/>
  <c r="H2" i="6"/>
  <c r="G10" i="6"/>
  <c r="F3" i="6"/>
  <c r="G11" i="6"/>
  <c r="G13" i="6"/>
  <c r="G3" i="6"/>
  <c r="F8" i="6"/>
</calcChain>
</file>

<file path=xl/sharedStrings.xml><?xml version="1.0" encoding="utf-8"?>
<sst xmlns="http://schemas.openxmlformats.org/spreadsheetml/2006/main" count="28567" uniqueCount="8416">
  <si>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</si>
  <si>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</si>
  <si>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</si>
  <si>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</si>
  <si>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</si>
  <si>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</si>
  <si>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</si>
  <si>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</si>
  <si>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</si>
  <si>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</si>
  <si>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</si>
  <si>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</si>
  <si>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</si>
  <si>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</si>
  <si>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</si>
  <si>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</si>
  <si>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</si>
  <si>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</si>
  <si>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</si>
  <si>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</si>
  <si>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</si>
  <si>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</si>
  <si>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</si>
  <si>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</si>
  <si>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</si>
  <si>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</si>
  <si>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</si>
  <si>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</si>
  <si>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</si>
  <si>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</si>
  <si>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</si>
  <si>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</si>
  <si>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</si>
  <si>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</si>
  <si>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</si>
  <si>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</si>
  <si>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</si>
  <si>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</si>
  <si>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</si>
  <si>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</si>
  <si>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</si>
  <si>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</si>
  <si>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</si>
  <si>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</si>
  <si>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</si>
  <si>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</si>
  <si>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</si>
  <si>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</si>
  <si>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</si>
  <si>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</si>
  <si>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</si>
  <si>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</si>
  <si>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</si>
  <si>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</si>
  <si>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</si>
  <si>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</si>
  <si>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</si>
  <si>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</si>
  <si>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</si>
  <si>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</si>
  <si>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</si>
  <si>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</si>
  <si>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</si>
  <si>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</si>
  <si>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</si>
  <si>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</si>
  <si>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</si>
  <si>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</si>
  <si>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</si>
  <si>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</si>
  <si>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</si>
  <si>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</si>
  <si>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</si>
  <si>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</si>
  <si>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</si>
  <si>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</si>
  <si>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</si>
  <si>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</si>
  <si>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</si>
  <si>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</si>
  <si>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</si>
  <si>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</si>
  <si>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</si>
  <si>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</si>
  <si>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</si>
  <si>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</si>
  <si>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</si>
  <si>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</si>
  <si>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</si>
  <si>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</si>
  <si>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</si>
  <si>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</si>
  <si>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</si>
  <si>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</si>
  <si>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</si>
  <si>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</si>
  <si>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</si>
  <si>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</si>
  <si>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</si>
  <si>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</si>
  <si>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</si>
  <si>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</si>
  <si>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</si>
  <si>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</si>
  <si>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</si>
  <si>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</si>
  <si>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</si>
  <si>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</si>
  <si>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</si>
  <si>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</si>
  <si>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</si>
  <si>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</si>
  <si>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</si>
  <si>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</si>
  <si>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</si>
  <si>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</si>
  <si>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</si>
  <si>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</si>
  <si>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</si>
  <si>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</si>
  <si>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</si>
  <si>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</si>
  <si>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</si>
  <si>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</si>
  <si>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</si>
  <si>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</si>
  <si>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</si>
  <si>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</si>
  <si>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</si>
  <si>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</si>
  <si>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</si>
  <si>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</si>
  <si>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</si>
  <si>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</si>
  <si>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</si>
  <si>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</si>
  <si>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</si>
  <si>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</si>
  <si>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</si>
  <si>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</si>
  <si>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</si>
  <si>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</si>
  <si>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</si>
  <si>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</si>
  <si>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</si>
  <si>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</si>
  <si>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</si>
  <si>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</si>
  <si>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</si>
  <si>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</si>
  <si>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</si>
  <si>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</si>
  <si>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</si>
  <si>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</si>
  <si>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</si>
  <si>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</si>
  <si>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</si>
  <si>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</si>
  <si>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</si>
  <si>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</si>
  <si>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</si>
  <si>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</si>
  <si>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</si>
  <si>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</si>
  <si>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</si>
  <si>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</si>
  <si>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</si>
  <si>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</si>
  <si>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</si>
  <si>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</si>
  <si>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</si>
  <si>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</si>
  <si>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</si>
  <si>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</si>
  <si>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</si>
  <si>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</si>
  <si>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</si>
  <si>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</si>
  <si>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</si>
  <si>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</si>
  <si>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</si>
  <si>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</si>
  <si>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</si>
  <si>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</si>
  <si>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</si>
  <si>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</si>
  <si>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</si>
  <si>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</si>
  <si>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</si>
  <si>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</si>
  <si>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</si>
  <si>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</si>
  <si>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</si>
  <si>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</si>
  <si>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</si>
  <si>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</si>
  <si>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</si>
  <si>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</si>
  <si>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</si>
  <si>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</si>
  <si>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</si>
  <si>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</si>
  <si>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</si>
  <si>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</si>
  <si>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</si>
  <si>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</si>
  <si>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</si>
  <si>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</si>
  <si>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</si>
  <si>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</si>
  <si>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</si>
  <si>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</si>
  <si>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</si>
  <si>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</si>
  <si>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</si>
  <si>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</si>
  <si>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</si>
  <si>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</si>
  <si>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</si>
  <si>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</si>
  <si>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</si>
  <si>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</si>
  <si>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</si>
  <si>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</si>
  <si>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</si>
  <si>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</si>
  <si>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</si>
  <si>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</si>
  <si>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</si>
  <si>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</si>
  <si>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</si>
  <si>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</si>
  <si>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</si>
  <si>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</si>
  <si>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</si>
  <si>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</si>
  <si>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</si>
  <si>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</si>
  <si>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</si>
  <si>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</si>
  <si>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</si>
  <si>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</si>
  <si>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</si>
  <si>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</si>
  <si>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</si>
  <si>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</si>
  <si>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</si>
  <si>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</si>
  <si>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</si>
  <si>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</si>
  <si>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</si>
  <si>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</si>
  <si>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</si>
  <si>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</si>
  <si>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</si>
  <si>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</si>
  <si>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</si>
  <si>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</si>
  <si>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</si>
  <si>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</si>
  <si>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</si>
  <si>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</si>
  <si>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</si>
  <si>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</si>
  <si>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</si>
  <si>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</si>
  <si>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</si>
  <si>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</si>
  <si>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</si>
  <si>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</si>
  <si>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</si>
  <si>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</si>
  <si>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</si>
  <si>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</si>
  <si>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</si>
  <si>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</si>
  <si>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</si>
  <si>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</si>
  <si>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</si>
  <si>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</si>
  <si>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</si>
  <si>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</si>
  <si>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</si>
  <si>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</si>
  <si>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</si>
  <si>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</si>
  <si>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</si>
  <si>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</si>
  <si>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</si>
  <si>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</si>
  <si>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</si>
  <si>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</si>
  <si>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</si>
  <si>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</si>
  <si>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</si>
  <si>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</si>
  <si>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</si>
  <si>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</si>
  <si>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</si>
  <si>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</si>
  <si>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</si>
  <si>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</si>
  <si>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</si>
  <si>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</si>
  <si>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</si>
  <si>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</si>
  <si>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</si>
  <si>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</si>
  <si>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</si>
  <si>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</si>
  <si>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</si>
  <si>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</si>
  <si>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</si>
  <si>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</si>
  <si>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</si>
  <si>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</si>
  <si>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</si>
  <si>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</si>
  <si>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</si>
  <si>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</si>
  <si>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</si>
  <si>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</si>
  <si>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</si>
  <si>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</si>
  <si>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</si>
  <si>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</si>
  <si>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</si>
  <si>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</si>
  <si>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</si>
  <si>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</si>
  <si>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</si>
  <si>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</si>
  <si>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</si>
  <si>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</si>
  <si>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</si>
  <si>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</si>
  <si>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</si>
  <si>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</si>
  <si>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</si>
  <si>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</si>
  <si>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</si>
  <si>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</si>
  <si>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</si>
  <si>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</si>
  <si>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</si>
  <si>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</si>
  <si>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</si>
  <si>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</si>
  <si>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</si>
  <si>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</si>
  <si>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</si>
  <si>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</si>
  <si>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</si>
  <si>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</si>
  <si>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</si>
  <si>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</si>
  <si>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</si>
  <si>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</si>
  <si>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</si>
  <si>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</si>
  <si>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</si>
  <si>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</si>
  <si>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</si>
  <si>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</si>
  <si>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</si>
  <si>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</si>
  <si>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</si>
  <si>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</si>
  <si>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</si>
  <si>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</si>
  <si>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</si>
  <si>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</si>
  <si>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</si>
  <si>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</si>
  <si>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</si>
  <si>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</si>
  <si>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</si>
  <si>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</si>
  <si>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</si>
  <si>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</si>
  <si>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</si>
  <si>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</si>
  <si>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</si>
  <si>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</si>
  <si>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</si>
  <si>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</si>
  <si>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</si>
  <si>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</si>
  <si>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</si>
  <si>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</si>
  <si>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</si>
  <si>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</si>
  <si>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</si>
  <si>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</si>
  <si>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</si>
  <si>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</si>
  <si>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</si>
  <si>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</si>
  <si>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</si>
  <si>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</si>
  <si>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</si>
  <si>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</si>
  <si>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</si>
  <si>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</si>
  <si>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</si>
  <si>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</si>
  <si>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</si>
  <si>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</si>
  <si>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</si>
  <si>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</si>
  <si>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</si>
  <si>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</si>
  <si>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</si>
  <si>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</si>
  <si>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</si>
  <si>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</si>
  <si>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</si>
  <si>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</si>
  <si>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</si>
  <si>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</si>
  <si>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</si>
  <si>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</si>
  <si>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</si>
  <si>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</si>
  <si>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</si>
  <si>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</si>
  <si>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</si>
  <si>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</si>
  <si>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</si>
  <si>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</si>
  <si>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</si>
  <si>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</si>
  <si>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</si>
  <si>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</si>
  <si>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</si>
  <si>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</si>
  <si>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</si>
  <si>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</si>
  <si>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</si>
  <si>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</si>
  <si>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</si>
  <si>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</si>
  <si>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</si>
  <si>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</si>
  <si>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</si>
  <si>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</si>
  <si>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</si>
  <si>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</si>
  <si>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</si>
  <si>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</si>
  <si>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</si>
  <si>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</si>
  <si>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</si>
  <si>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</si>
  <si>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</si>
  <si>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</si>
  <si>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</si>
  <si>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</si>
  <si>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</si>
  <si>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</si>
  <si>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</si>
  <si>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</si>
  <si>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</si>
  <si>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</si>
  <si>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</si>
  <si>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</si>
  <si>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</si>
  <si>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</si>
  <si>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</si>
  <si>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</si>
  <si>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</si>
  <si>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</si>
  <si>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</si>
  <si>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</si>
  <si>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</si>
  <si>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</si>
  <si>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</si>
  <si>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</si>
  <si>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</si>
  <si>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</si>
  <si>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</si>
  <si>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</si>
  <si>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</si>
  <si>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</si>
  <si>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</si>
  <si>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</si>
  <si>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</si>
  <si>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</si>
  <si>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</si>
  <si>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</si>
  <si>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</si>
  <si>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</si>
  <si>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</si>
  <si>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</si>
  <si>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</si>
  <si>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</si>
  <si>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</si>
  <si>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</si>
  <si>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</si>
  <si>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</si>
  <si>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</si>
  <si>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</si>
  <si>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</si>
  <si>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</si>
  <si>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</si>
  <si>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</si>
  <si>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</si>
  <si>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</si>
  <si>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</si>
  <si>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</si>
  <si>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</si>
  <si>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</si>
  <si>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</si>
  <si>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</si>
  <si>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</si>
  <si>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</si>
  <si>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</si>
  <si>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</si>
  <si>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</si>
  <si>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</si>
  <si>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</si>
  <si>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</si>
  <si>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</si>
  <si>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</si>
  <si>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</si>
  <si>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</si>
  <si>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</si>
  <si>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</si>
  <si>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</si>
  <si>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</si>
  <si>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</si>
  <si>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</si>
  <si>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</si>
  <si>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</si>
  <si>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</si>
  <si>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</si>
  <si>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</si>
  <si>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</si>
  <si>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</si>
  <si>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</si>
  <si>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</si>
  <si>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</si>
  <si>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</si>
  <si>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</si>
  <si>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</si>
  <si>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</si>
  <si>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</si>
  <si>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</si>
  <si>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</si>
  <si>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</si>
  <si>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</si>
  <si>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</si>
  <si>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</si>
  <si>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</si>
  <si>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</si>
  <si>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</si>
  <si>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</si>
  <si>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</si>
  <si>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</si>
  <si>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</si>
  <si>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</si>
  <si>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</si>
  <si>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</si>
  <si>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</si>
  <si>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</si>
  <si>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</si>
  <si>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</si>
  <si>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</si>
  <si>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</si>
  <si>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</si>
  <si>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</si>
  <si>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</si>
  <si>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</si>
  <si>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</si>
  <si>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</si>
  <si>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</si>
  <si>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</si>
  <si>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</si>
  <si>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</si>
  <si>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</si>
  <si>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</si>
  <si>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</si>
  <si>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</si>
  <si>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</si>
  <si>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</si>
  <si>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</si>
  <si>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</si>
  <si>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</si>
  <si>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</si>
  <si>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</si>
  <si>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</si>
  <si>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</si>
  <si>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</si>
  <si>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</si>
  <si>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</si>
  <si>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</si>
  <si>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</si>
  <si>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</si>
  <si>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</si>
  <si>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</si>
  <si>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</si>
  <si>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</si>
  <si>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</si>
  <si>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</si>
  <si>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</si>
  <si>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</si>
  <si>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</si>
  <si>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</si>
  <si>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</si>
  <si>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</si>
  <si>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</si>
  <si>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</si>
  <si>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</si>
  <si>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</si>
  <si>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</si>
  <si>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</si>
  <si>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</si>
  <si>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</si>
  <si>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</si>
  <si>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</si>
  <si>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</si>
  <si>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</si>
  <si>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</si>
  <si>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</si>
  <si>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</si>
  <si>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</si>
  <si>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</si>
  <si>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</si>
  <si>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</si>
  <si>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</si>
  <si>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</si>
  <si>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</si>
  <si>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</si>
  <si>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</si>
  <si>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</si>
  <si>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</si>
  <si>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</si>
  <si>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</si>
  <si>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</si>
  <si>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</si>
  <si>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</si>
  <si>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</si>
  <si>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</si>
  <si>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</si>
  <si>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</si>
  <si>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</si>
  <si>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</si>
  <si>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</si>
  <si>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</si>
  <si>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</si>
  <si>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</si>
  <si>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</si>
  <si>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</si>
  <si>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</si>
  <si>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</si>
  <si>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</si>
  <si>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</si>
  <si>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</si>
  <si>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</si>
  <si>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</si>
  <si>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</si>
  <si>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</si>
  <si>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</si>
  <si>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</si>
  <si>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</si>
  <si>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</si>
  <si>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</si>
  <si>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</si>
  <si>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</si>
  <si>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</si>
  <si>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</si>
  <si>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</si>
  <si>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</si>
  <si>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</si>
  <si>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</si>
  <si>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</si>
  <si>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</si>
  <si>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</si>
  <si>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</si>
  <si>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</si>
  <si>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</si>
  <si>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</si>
  <si>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</si>
  <si>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</si>
  <si>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</si>
  <si>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</si>
  <si>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</si>
  <si>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</si>
  <si>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</si>
  <si>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</si>
  <si>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</si>
  <si>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</si>
  <si>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</si>
  <si>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</si>
  <si>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</si>
  <si>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</si>
  <si>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</si>
  <si>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</si>
  <si>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</si>
  <si>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</si>
  <si>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</si>
  <si>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</si>
  <si>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</si>
  <si>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</si>
  <si>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</si>
  <si>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</si>
  <si>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</si>
  <si>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</si>
  <si>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</si>
  <si>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</si>
  <si>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</si>
  <si>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</si>
  <si>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</si>
  <si>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</si>
  <si>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</si>
  <si>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</si>
  <si>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</si>
  <si>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</si>
  <si>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</si>
  <si>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</si>
  <si>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</si>
  <si>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</si>
  <si>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</si>
  <si>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</si>
  <si>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</si>
  <si>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</si>
  <si>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</si>
  <si>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</si>
  <si>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</si>
  <si>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</si>
  <si>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</si>
  <si>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</si>
  <si>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</si>
  <si>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</si>
  <si>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</si>
  <si>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</si>
  <si>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</si>
  <si>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</si>
  <si>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</si>
  <si>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</si>
  <si>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</si>
  <si>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</si>
  <si>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</si>
  <si>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</si>
  <si>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</si>
  <si>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</si>
  <si>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</si>
  <si>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</si>
  <si>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</si>
  <si>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</si>
  <si>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</si>
  <si>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</si>
  <si>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</si>
  <si>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</si>
  <si>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</si>
  <si>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</si>
  <si>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</si>
  <si>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</si>
  <si>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</si>
  <si>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</si>
  <si>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</si>
  <si>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</si>
  <si>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</si>
  <si>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</si>
  <si>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</si>
  <si>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</si>
  <si>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</si>
  <si>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</si>
  <si>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</si>
  <si>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</si>
  <si>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</si>
  <si>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</si>
  <si>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</si>
  <si>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</si>
  <si>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</si>
  <si>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</si>
  <si>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</si>
  <si>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</si>
  <si>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</si>
  <si>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</si>
  <si>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</si>
  <si>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</si>
  <si>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</si>
  <si>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</si>
  <si>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</si>
  <si>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</si>
  <si>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</si>
  <si>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</si>
  <si>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</si>
  <si>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</si>
  <si>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</si>
  <si>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</si>
  <si>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</si>
  <si>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</si>
  <si>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</si>
  <si>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</si>
  <si>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</si>
  <si>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</si>
  <si>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</si>
  <si>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</si>
  <si>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</si>
  <si>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</si>
  <si>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</si>
  <si>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</si>
  <si>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</si>
  <si>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</si>
  <si>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</si>
  <si>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</si>
  <si>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</si>
  <si>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</si>
  <si>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</si>
  <si>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</si>
  <si>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</si>
  <si>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</si>
  <si>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</si>
  <si>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</si>
  <si>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</si>
  <si>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</si>
  <si>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</si>
  <si>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</si>
  <si>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</si>
  <si>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</si>
  <si>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</si>
  <si>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</si>
  <si>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</si>
  <si>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</si>
  <si>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</si>
  <si>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</si>
  <si>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</si>
  <si>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</si>
  <si>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</si>
  <si>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</si>
  <si>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</si>
  <si>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</si>
  <si>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</si>
  <si>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</si>
  <si>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</si>
  <si>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</si>
  <si>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</si>
  <si>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</si>
  <si>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</si>
  <si>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</si>
  <si>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</si>
  <si>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</si>
  <si>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</si>
  <si>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</si>
  <si>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</si>
  <si>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</si>
  <si>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</si>
  <si>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</si>
  <si>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</si>
  <si>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</si>
  <si>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</si>
  <si>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</si>
  <si>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</si>
  <si>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</si>
  <si>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</si>
  <si>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</si>
  <si>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</si>
  <si>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</si>
  <si>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</si>
  <si>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</si>
  <si>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</si>
  <si>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</si>
  <si>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</si>
  <si>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</si>
  <si>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</si>
  <si>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</si>
  <si>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</si>
  <si>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</si>
  <si>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</si>
  <si>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</si>
  <si>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</si>
  <si>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</si>
  <si>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</si>
  <si>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</si>
  <si>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</si>
  <si>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</si>
  <si>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</si>
  <si>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</si>
  <si>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</si>
  <si>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</si>
  <si>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</si>
  <si>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</si>
  <si>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</si>
  <si>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</si>
  <si>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</si>
  <si>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</si>
  <si>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</si>
  <si>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</si>
  <si>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</si>
  <si>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</si>
  <si>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</si>
  <si>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</si>
  <si>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</si>
  <si>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</si>
  <si>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</si>
  <si>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</si>
  <si>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</si>
  <si>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</si>
  <si>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</si>
  <si>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</si>
  <si>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</si>
  <si>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</si>
  <si>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</si>
  <si>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</si>
  <si>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</si>
  <si>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</si>
  <si>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</si>
  <si>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</si>
  <si>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</si>
  <si>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</si>
  <si>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</si>
  <si>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</si>
  <si>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</si>
  <si>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</si>
  <si>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</si>
  <si>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</si>
  <si>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</si>
  <si>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</si>
  <si>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</si>
  <si>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</si>
  <si>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</si>
  <si>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</si>
  <si>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</si>
  <si>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</si>
  <si>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</si>
  <si>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</si>
  <si>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</si>
  <si>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</si>
  <si>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</si>
  <si>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</si>
  <si>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</si>
  <si>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</si>
  <si>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</si>
  <si>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</si>
  <si>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</si>
  <si>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</si>
  <si>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</si>
  <si>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</si>
  <si>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</si>
  <si>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</si>
  <si>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</si>
  <si>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</si>
  <si>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</si>
  <si>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</si>
  <si>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</si>
  <si>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</si>
  <si>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</si>
  <si>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</si>
  <si>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</si>
  <si>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</si>
  <si>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</si>
  <si>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</si>
  <si>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</si>
  <si>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</si>
  <si>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</si>
  <si>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</si>
  <si>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</si>
  <si>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</si>
  <si>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</si>
  <si>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</si>
  <si>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</si>
  <si>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</si>
  <si>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</si>
  <si>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</si>
  <si>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</si>
  <si>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</si>
  <si>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</si>
  <si>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</si>
  <si>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</si>
  <si>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</si>
  <si>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</si>
  <si>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</si>
  <si>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</si>
  <si>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</si>
  <si>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</si>
  <si>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</si>
  <si>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</si>
  <si>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</si>
  <si>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</si>
  <si>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</si>
  <si>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</si>
  <si>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</si>
  <si>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</si>
  <si>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</si>
  <si>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</si>
  <si>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</si>
  <si>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</si>
  <si>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</si>
  <si>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</si>
  <si>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</si>
  <si>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</si>
  <si>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</si>
  <si>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</si>
  <si>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</si>
  <si>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</si>
  <si>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</si>
  <si>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</si>
  <si>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</si>
  <si>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</si>
  <si>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</si>
  <si>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</si>
  <si>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</si>
  <si>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</si>
  <si>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</si>
  <si>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</si>
  <si>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</si>
  <si>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</si>
  <si>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</si>
  <si>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</si>
  <si>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</si>
  <si>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</si>
  <si>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</si>
  <si>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</si>
  <si>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</si>
  <si>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</si>
  <si>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</si>
  <si>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</si>
  <si>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</si>
  <si>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</si>
  <si>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</si>
  <si>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</si>
  <si>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</si>
  <si>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</si>
  <si>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</si>
  <si>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</si>
  <si>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</si>
  <si>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</si>
  <si>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</si>
  <si>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</si>
  <si>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</si>
  <si>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</si>
  <si>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</si>
  <si>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</si>
  <si>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</si>
  <si>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</si>
  <si>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</si>
  <si>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</si>
  <si>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</si>
  <si>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</si>
  <si>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</si>
  <si>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</si>
  <si>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</si>
  <si>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</si>
  <si>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</si>
  <si>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</si>
  <si>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</si>
  <si>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</si>
  <si>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</si>
  <si>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</si>
  <si>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</si>
  <si>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</si>
  <si>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</si>
  <si>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</si>
  <si>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</si>
  <si>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</si>
  <si>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</si>
  <si>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</si>
  <si>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</si>
  <si>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</si>
  <si>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</si>
  <si>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</si>
  <si>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</si>
  <si>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</si>
  <si>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</si>
  <si>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</si>
  <si>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</si>
  <si>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</si>
  <si>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</si>
  <si>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</si>
  <si>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</si>
  <si>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</si>
  <si>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</si>
  <si>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</si>
  <si>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</si>
  <si>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</si>
  <si>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</si>
  <si>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</si>
  <si>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</si>
  <si>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</si>
  <si>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</si>
  <si>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</si>
  <si>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</si>
  <si>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</si>
  <si>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</si>
  <si>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</si>
  <si>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</si>
  <si>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</si>
  <si>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</si>
  <si>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</si>
  <si>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</si>
  <si>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</si>
  <si>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</si>
  <si>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</si>
  <si>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</si>
  <si>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</si>
  <si>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</si>
  <si>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</si>
  <si>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</si>
  <si>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</si>
  <si>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</si>
  <si>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</si>
  <si>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</si>
  <si>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</si>
  <si>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</si>
  <si>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</si>
  <si>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</si>
  <si>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</si>
  <si>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</si>
  <si>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</si>
  <si>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</si>
  <si>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</si>
  <si>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</si>
  <si>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</si>
  <si>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</si>
  <si>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</si>
  <si>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</si>
  <si>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</si>
  <si>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</si>
  <si>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</si>
  <si>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</si>
  <si>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</si>
  <si>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</si>
  <si>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</si>
  <si>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</si>
  <si>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</si>
  <si>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</si>
  <si>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</si>
  <si>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</si>
  <si>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</si>
  <si>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</si>
  <si>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</si>
  <si>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</si>
  <si>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</si>
  <si>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</si>
  <si>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</si>
  <si>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</si>
  <si>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</si>
  <si>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</si>
  <si>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</si>
  <si>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</si>
  <si>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</si>
  <si>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</si>
  <si>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</si>
  <si>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</si>
  <si>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</si>
  <si>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</si>
  <si>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</si>
  <si>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</si>
  <si>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</si>
  <si>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</si>
  <si>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</si>
  <si>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</si>
  <si>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</si>
  <si>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</si>
  <si>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</si>
  <si>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</si>
  <si>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</si>
  <si>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</si>
  <si>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</si>
  <si>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</si>
  <si>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</si>
  <si>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</si>
  <si>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</si>
  <si>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</si>
  <si>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</si>
  <si>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</si>
  <si>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</si>
  <si>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</si>
  <si>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</si>
  <si>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</si>
  <si>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</si>
  <si>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</si>
  <si>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</si>
  <si>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</si>
  <si>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</si>
  <si>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</si>
  <si>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</si>
  <si>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</si>
  <si>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</si>
  <si>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</si>
  <si>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</si>
  <si>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</si>
  <si>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</si>
  <si>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</si>
  <si>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</si>
  <si>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</si>
  <si>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</si>
  <si>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</si>
  <si>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</si>
  <si>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</si>
  <si>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</si>
  <si>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</si>
  <si>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</si>
  <si>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</si>
  <si>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</si>
  <si>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</si>
  <si>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</si>
  <si>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</si>
  <si>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</si>
  <si>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</si>
  <si>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</si>
  <si>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</si>
  <si>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</si>
  <si>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</si>
  <si>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</si>
  <si>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</si>
  <si>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</si>
  <si>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</si>
  <si>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</si>
  <si>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</si>
  <si>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</si>
  <si>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</si>
  <si>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</si>
  <si>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</si>
  <si>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</si>
  <si>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</si>
  <si>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</si>
  <si>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</si>
  <si>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</si>
  <si>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</si>
  <si>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</si>
  <si>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</si>
  <si>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</si>
  <si>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</si>
  <si>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</si>
  <si>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</si>
  <si>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</si>
  <si>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</si>
  <si>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</si>
  <si>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</si>
  <si>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</si>
  <si>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</si>
  <si>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</si>
  <si>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</si>
  <si>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</si>
  <si>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</si>
  <si>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</si>
  <si>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</si>
  <si>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</si>
  <si>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</si>
  <si>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</si>
  <si>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</si>
  <si>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</si>
  <si>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</si>
  <si>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</si>
  <si>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</si>
  <si>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</si>
  <si>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</si>
  <si>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</si>
  <si>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</si>
  <si>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</si>
  <si>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</si>
  <si>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</si>
  <si>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</si>
  <si>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</si>
  <si>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</si>
  <si>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</si>
  <si>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</si>
  <si>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</si>
  <si>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</si>
  <si>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</si>
  <si>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</si>
  <si>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</si>
  <si>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</si>
  <si>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</si>
  <si>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</si>
  <si>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</si>
  <si>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</si>
  <si>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</si>
  <si>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</si>
  <si>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</si>
  <si>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</si>
  <si>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</si>
  <si>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</si>
  <si>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</si>
  <si>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</si>
  <si>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</si>
  <si>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</si>
  <si>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</si>
  <si>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</si>
  <si>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</si>
  <si>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</si>
  <si>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</si>
  <si>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</si>
  <si>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</si>
  <si>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</si>
  <si>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</si>
  <si>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</si>
  <si>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</si>
  <si>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</si>
  <si>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</si>
  <si>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</si>
  <si>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</si>
  <si>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</si>
  <si>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</si>
  <si>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</si>
  <si>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</si>
  <si>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</si>
  <si>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</si>
  <si>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</si>
  <si>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</si>
  <si>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</si>
  <si>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</si>
  <si>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</si>
  <si>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</si>
  <si>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</si>
  <si>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</si>
  <si>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</si>
  <si>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</si>
  <si>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</si>
  <si>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</si>
  <si>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</si>
  <si>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</si>
  <si>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</si>
  <si>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</si>
  <si>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</si>
  <si>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</si>
  <si>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</si>
  <si>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</si>
  <si>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</si>
  <si>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</si>
  <si>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</si>
  <si>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</si>
  <si>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</si>
  <si>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</si>
  <si>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</si>
  <si>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</si>
  <si>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</si>
  <si>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</si>
  <si>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</si>
  <si>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</si>
  <si>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</si>
  <si>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</si>
  <si>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</si>
  <si>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</si>
  <si>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</si>
  <si>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</si>
  <si>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</si>
  <si>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</si>
  <si>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</si>
  <si>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</si>
  <si>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</si>
  <si>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</si>
  <si>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</si>
  <si>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</si>
  <si>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</si>
  <si>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</si>
  <si>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</si>
  <si>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</si>
  <si>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</si>
  <si>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</si>
  <si>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</si>
  <si>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</si>
  <si>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</si>
  <si>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</si>
  <si>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</si>
  <si>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</si>
  <si>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</si>
  <si>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</si>
  <si>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</si>
  <si>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</si>
  <si>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</si>
  <si>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</si>
  <si>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</si>
  <si>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</si>
  <si>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</si>
  <si>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</si>
  <si>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</si>
  <si>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</si>
  <si>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</si>
  <si>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</si>
  <si>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</si>
  <si>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</si>
  <si>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</si>
  <si>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</si>
  <si>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</si>
  <si>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</si>
  <si>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</si>
  <si>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</si>
  <si>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</si>
  <si>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</si>
  <si>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</si>
  <si>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</si>
  <si>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</si>
  <si>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</si>
  <si>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</si>
  <si>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</si>
  <si>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</si>
  <si>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</si>
  <si>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</si>
  <si>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</si>
  <si>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</si>
  <si>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</si>
  <si>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</si>
  <si>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</si>
  <si>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</si>
  <si>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</si>
  <si>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</si>
  <si>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</si>
  <si>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</si>
  <si>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</si>
  <si>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</si>
  <si>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</si>
  <si>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</si>
  <si>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</si>
  <si>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</si>
  <si>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</si>
  <si>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</si>
  <si>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</si>
  <si>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</si>
  <si>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</si>
  <si>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</si>
  <si>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</si>
  <si>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</si>
  <si>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</si>
  <si>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</si>
  <si>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</si>
  <si>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</si>
  <si>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</si>
  <si>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</si>
  <si>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</si>
  <si>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</si>
  <si>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</si>
  <si>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</si>
  <si>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</si>
  <si>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</si>
  <si>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</si>
  <si>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</si>
  <si>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</si>
  <si>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</si>
  <si>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</si>
  <si>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</si>
  <si>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</si>
  <si>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</si>
  <si>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</si>
  <si>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</si>
  <si>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</si>
  <si>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</si>
  <si>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</si>
  <si>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</si>
  <si>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</si>
  <si>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</si>
  <si>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</si>
  <si>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</si>
  <si>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</si>
  <si>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</si>
  <si>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</si>
  <si>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</si>
  <si>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</si>
  <si>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</si>
  <si>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</si>
  <si>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</si>
  <si>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</si>
  <si>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</si>
  <si>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</si>
  <si>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</si>
  <si>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</si>
  <si>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</si>
  <si>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</si>
  <si>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</si>
  <si>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</si>
  <si>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</si>
  <si>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</si>
  <si>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</si>
  <si>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</si>
  <si>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</si>
  <si>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</si>
  <si>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</si>
  <si>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</si>
  <si>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</si>
  <si>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</si>
  <si>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</si>
  <si>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</si>
  <si>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</si>
  <si>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</si>
  <si>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</si>
  <si>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</si>
  <si>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</si>
  <si>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</si>
  <si>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</si>
  <si>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</si>
  <si>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</si>
  <si>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</si>
  <si>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</si>
  <si>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</si>
  <si>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</si>
  <si>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</si>
  <si>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</si>
  <si>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</si>
  <si>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</si>
  <si>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</si>
  <si>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</si>
  <si>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</si>
  <si>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</si>
  <si>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</si>
  <si>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</si>
  <si>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</si>
  <si>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</si>
  <si>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</si>
  <si>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</si>
  <si>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</si>
  <si>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</si>
  <si>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</si>
  <si>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</si>
  <si>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</si>
  <si>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</si>
  <si>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</si>
  <si>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</si>
  <si>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</si>
  <si>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</si>
  <si>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</si>
  <si>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</si>
  <si>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</si>
  <si>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</si>
  <si>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</si>
  <si>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</si>
  <si>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</si>
  <si>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</si>
  <si>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</si>
  <si>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</si>
  <si>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</si>
  <si>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</si>
  <si>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</si>
  <si>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</si>
  <si>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</si>
  <si>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</si>
  <si>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</si>
  <si>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</si>
  <si>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</si>
  <si>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</si>
  <si>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</si>
  <si>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</si>
  <si>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</si>
  <si>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</si>
  <si>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</si>
  <si>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</si>
  <si>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</si>
  <si>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</si>
  <si>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</si>
  <si>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</si>
  <si>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</si>
  <si>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</si>
  <si>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</si>
  <si>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</si>
  <si>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</si>
  <si>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</si>
  <si>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</si>
  <si>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</si>
  <si>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</si>
  <si>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</si>
  <si>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</si>
  <si>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</si>
  <si>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</si>
  <si>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</si>
  <si>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</si>
  <si>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</si>
  <si>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</si>
  <si>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</si>
  <si>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</si>
  <si>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</si>
  <si>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</si>
  <si>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</si>
  <si>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</si>
  <si>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</si>
  <si>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</si>
  <si>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</si>
  <si>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</si>
  <si>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</si>
  <si>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</si>
  <si>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</si>
  <si>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</si>
  <si>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</si>
  <si>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</si>
  <si>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</si>
  <si>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</si>
  <si>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</si>
  <si>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</si>
  <si>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</si>
  <si>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</si>
  <si>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</si>
  <si>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</si>
  <si>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</si>
  <si>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</si>
  <si>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</si>
  <si>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</si>
  <si>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</si>
  <si>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</si>
  <si>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</si>
  <si>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</si>
  <si>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</si>
  <si>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</si>
  <si>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</si>
  <si>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</si>
  <si>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</si>
  <si>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</si>
  <si>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</si>
  <si>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</si>
  <si>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</si>
  <si>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</si>
  <si>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</si>
  <si>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</si>
  <si>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</si>
  <si>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</si>
  <si>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</si>
  <si>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</si>
  <si>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</si>
  <si>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</si>
  <si>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</si>
  <si>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</si>
  <si>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</si>
  <si>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</si>
  <si>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</si>
  <si>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</si>
  <si>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</si>
  <si>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</si>
  <si>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</si>
  <si>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</si>
  <si>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</si>
  <si>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</si>
  <si>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</si>
  <si>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</si>
  <si>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</si>
  <si>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</si>
  <si>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</si>
  <si>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</si>
  <si>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</si>
  <si>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</si>
  <si>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</si>
  <si>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</si>
  <si>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</si>
  <si>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</si>
  <si>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</si>
  <si>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</si>
  <si>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</si>
  <si>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</si>
  <si>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</si>
  <si>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</si>
  <si>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</si>
  <si>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</si>
  <si>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</si>
  <si>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</si>
  <si>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</si>
  <si>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</si>
  <si>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</si>
  <si>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</si>
  <si>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</si>
  <si>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</si>
  <si>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</si>
  <si>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</si>
  <si>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</si>
  <si>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</si>
  <si>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</si>
  <si>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</si>
  <si>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</si>
  <si>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</si>
  <si>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</si>
  <si>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</si>
  <si>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</si>
  <si>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</si>
  <si>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</si>
  <si>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</si>
  <si>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</si>
  <si>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</si>
  <si>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</si>
  <si>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</si>
  <si>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</si>
  <si>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</si>
  <si>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</si>
  <si>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</si>
  <si>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</si>
  <si>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</si>
  <si>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</si>
  <si>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</si>
  <si>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</si>
  <si>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</si>
  <si>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</si>
  <si>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</si>
  <si>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</si>
  <si>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</si>
  <si>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</si>
  <si>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</si>
  <si>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</si>
  <si>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</si>
  <si>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</si>
  <si>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</si>
  <si>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</si>
  <si>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</si>
  <si>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</si>
  <si>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</si>
  <si>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</si>
  <si>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</si>
  <si>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</si>
  <si>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</si>
  <si>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</si>
  <si>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</si>
  <si>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</si>
  <si>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</si>
  <si>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</si>
  <si>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</si>
  <si>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</si>
  <si>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</si>
  <si>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</si>
  <si>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</si>
  <si>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</si>
  <si>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</si>
  <si>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</si>
  <si>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</si>
  <si>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</si>
  <si>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</si>
  <si>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</si>
  <si>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</si>
  <si>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</si>
  <si>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</si>
  <si>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</si>
  <si>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</si>
  <si>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</si>
  <si>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</si>
  <si>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</si>
  <si>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</si>
  <si>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</si>
  <si>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</si>
  <si>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</si>
  <si>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</si>
  <si>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</si>
  <si>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</si>
  <si>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</si>
  <si>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</si>
  <si>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</si>
  <si>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</si>
  <si>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</si>
  <si>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</si>
  <si>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</si>
  <si>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</si>
  <si>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</si>
  <si>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</si>
  <si>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</si>
  <si>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</si>
  <si>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</si>
  <si>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</si>
  <si>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</si>
  <si>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</si>
  <si>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</si>
  <si>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</si>
  <si>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</si>
  <si>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</si>
  <si>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</si>
  <si>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</si>
  <si>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</si>
  <si>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</si>
  <si>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</si>
  <si>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</si>
  <si>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</si>
  <si>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</si>
  <si>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</si>
  <si>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</si>
  <si>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</si>
  <si>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</si>
  <si>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</si>
  <si>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</si>
  <si>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</si>
  <si>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</si>
  <si>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</si>
  <si>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</si>
  <si>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</si>
  <si>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</si>
  <si>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</si>
  <si>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</si>
  <si>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</si>
  <si>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</si>
  <si>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</si>
  <si>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</si>
  <si>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</si>
  <si>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</si>
  <si>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</si>
  <si>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</si>
  <si>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</si>
  <si>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</si>
  <si>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</si>
  <si>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</si>
  <si>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</si>
  <si>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</si>
  <si>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</si>
  <si>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</si>
  <si>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</si>
  <si>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</si>
  <si>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</si>
  <si>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</si>
  <si>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</si>
  <si>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</si>
  <si>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</si>
  <si>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</si>
  <si>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</si>
  <si>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</si>
  <si>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</si>
  <si>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</si>
  <si>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</si>
  <si>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</si>
  <si>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</si>
  <si>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</si>
  <si>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</si>
  <si>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</si>
  <si>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</si>
  <si>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</si>
  <si>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</si>
  <si>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</si>
  <si>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</si>
  <si>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</si>
  <si>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</si>
  <si>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</si>
  <si>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</si>
  <si>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</si>
  <si>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</si>
  <si>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</si>
  <si>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</si>
  <si>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</si>
  <si>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</si>
  <si>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</si>
  <si>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</si>
  <si>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</si>
  <si>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</si>
  <si>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</si>
  <si>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</si>
  <si>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</si>
  <si>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</si>
  <si>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</si>
  <si>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</si>
  <si>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</si>
  <si>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</si>
  <si>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</si>
  <si>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</si>
  <si>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</si>
  <si>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</si>
  <si>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</si>
  <si>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</si>
  <si>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</si>
  <si>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</si>
  <si>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</si>
  <si>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</si>
  <si>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</si>
  <si>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</si>
  <si>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</si>
  <si>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</si>
  <si>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</si>
  <si>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</si>
  <si>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</si>
  <si>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</si>
  <si>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</si>
  <si>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</si>
  <si>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</si>
  <si>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</si>
  <si>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</si>
  <si>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</si>
  <si>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</si>
  <si>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</si>
  <si>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</si>
  <si>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</si>
  <si>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</si>
  <si>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</si>
  <si>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</si>
  <si>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</si>
  <si>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</si>
  <si>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</si>
  <si>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</si>
  <si>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</si>
  <si>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</si>
  <si>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</si>
  <si>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</si>
  <si>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</si>
  <si>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</si>
  <si>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</si>
  <si>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</si>
  <si>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</si>
  <si>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</si>
  <si>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</si>
  <si>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</si>
  <si>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</si>
  <si>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</si>
  <si>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</si>
  <si>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</si>
  <si>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</si>
  <si>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</si>
  <si>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</si>
  <si>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</si>
  <si>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</si>
  <si>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</si>
  <si>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</si>
  <si>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</si>
  <si>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</si>
  <si>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</si>
  <si>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</si>
  <si>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</si>
  <si>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</si>
  <si>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</si>
  <si>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</si>
  <si>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</si>
  <si>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</si>
  <si>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</si>
  <si>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</si>
  <si>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</si>
  <si>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</si>
  <si>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</si>
  <si>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</si>
  <si>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</si>
  <si>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</si>
  <si>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</si>
  <si>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</si>
  <si>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</si>
  <si>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</si>
  <si>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</si>
  <si>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</si>
  <si>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</si>
  <si>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</si>
  <si>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</si>
  <si>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</si>
  <si>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</si>
  <si>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</si>
  <si>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</si>
  <si>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</si>
  <si>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</si>
  <si>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</si>
  <si>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</si>
  <si>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</si>
  <si>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</si>
  <si>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</si>
  <si>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</si>
  <si>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</si>
  <si>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</si>
  <si>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</si>
  <si>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</si>
  <si>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</si>
  <si>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</si>
  <si>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</si>
  <si>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</si>
  <si>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</si>
  <si>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</si>
  <si>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</si>
  <si>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</si>
  <si>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</si>
  <si>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</si>
  <si>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</si>
  <si>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</si>
  <si>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</si>
  <si>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</si>
  <si>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</si>
  <si>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</si>
  <si>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</si>
  <si>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</si>
  <si>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</si>
  <si>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</si>
  <si>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</si>
  <si>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</si>
  <si>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</si>
  <si>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</si>
  <si>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</si>
  <si>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</si>
  <si>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</si>
  <si>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</si>
  <si>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</si>
  <si>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</si>
  <si>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</si>
  <si>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</si>
  <si>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</si>
  <si>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</si>
  <si>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</si>
  <si>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</si>
  <si>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</si>
  <si>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</si>
  <si>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</si>
  <si>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</si>
  <si>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</si>
  <si>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</si>
  <si>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</si>
  <si>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</si>
  <si>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</si>
  <si>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</si>
  <si>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</si>
  <si>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</si>
  <si>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</si>
  <si>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</si>
  <si>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</si>
  <si>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</si>
  <si>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</si>
  <si>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</si>
  <si>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</si>
  <si>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</si>
  <si>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</si>
  <si>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</si>
  <si>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</si>
  <si>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</si>
  <si>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</si>
  <si>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</si>
  <si>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</si>
  <si>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</si>
  <si>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</si>
  <si>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</si>
  <si>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</si>
  <si>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</si>
  <si>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</si>
  <si>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</si>
  <si>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</si>
  <si>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</si>
  <si>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</si>
  <si>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</si>
  <si>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</si>
  <si>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</si>
  <si>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</si>
  <si>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</si>
  <si>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</si>
  <si>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</si>
  <si>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</si>
  <si>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</si>
  <si>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</si>
  <si>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</si>
  <si>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</si>
  <si>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</si>
  <si>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</si>
  <si>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</si>
  <si>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</si>
  <si>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</si>
  <si>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</si>
  <si>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</si>
  <si>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</si>
  <si>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</si>
  <si>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</si>
  <si>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</si>
  <si>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</si>
  <si>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</si>
  <si>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</si>
  <si>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</si>
  <si>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</si>
  <si>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</si>
  <si>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</si>
  <si>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</si>
  <si>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</si>
  <si>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</si>
  <si>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</si>
  <si>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</si>
  <si>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</si>
  <si>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</si>
  <si>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</si>
  <si>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</si>
  <si>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</si>
  <si>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</si>
  <si>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</si>
  <si>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</si>
  <si>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</si>
  <si>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</si>
  <si>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</si>
  <si>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</si>
  <si>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</si>
  <si>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</si>
  <si>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</si>
  <si>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</si>
  <si>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</si>
  <si>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</si>
  <si>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</si>
  <si>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</si>
  <si>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</si>
  <si>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</si>
  <si>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</si>
  <si>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</si>
  <si>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</si>
  <si>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</si>
  <si>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</si>
  <si>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</si>
  <si>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</si>
  <si>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</si>
  <si>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</si>
  <si>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</si>
  <si>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</si>
  <si>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</si>
  <si>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</si>
  <si>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</si>
  <si>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</si>
  <si>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</si>
  <si>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</si>
  <si>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</si>
  <si>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</si>
  <si>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</si>
  <si>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</si>
  <si>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</si>
  <si>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</si>
  <si>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</si>
  <si>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</si>
  <si>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</si>
  <si>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</si>
  <si>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</si>
  <si>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</si>
  <si>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</si>
  <si>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</si>
  <si>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</si>
  <si>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</si>
  <si>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</si>
  <si>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</si>
  <si>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</si>
  <si>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</si>
  <si>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</si>
  <si>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</si>
  <si>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</si>
  <si>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</si>
  <si>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</si>
  <si>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</si>
  <si>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</si>
  <si>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</si>
  <si>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</si>
  <si>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</si>
  <si>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</si>
  <si>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</si>
  <si>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</si>
  <si>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</si>
  <si>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</si>
  <si>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</si>
  <si>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</si>
  <si>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</si>
  <si>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</si>
  <si>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</si>
  <si>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</si>
  <si>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</si>
  <si>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</si>
  <si>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</si>
  <si>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</si>
  <si>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</si>
  <si>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</si>
  <si>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</si>
  <si>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</si>
  <si>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</si>
  <si>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</si>
  <si>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</si>
  <si>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</si>
  <si>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</si>
  <si>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</si>
  <si>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</si>
  <si>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</si>
  <si>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</si>
  <si>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</si>
  <si>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</si>
  <si>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</si>
  <si>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</si>
  <si>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</si>
  <si>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</si>
  <si>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</si>
  <si>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</si>
  <si>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</si>
  <si>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</si>
  <si>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</si>
  <si>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</si>
  <si>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</si>
  <si>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</si>
  <si>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</si>
  <si>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</si>
  <si>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</si>
  <si>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</si>
  <si>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</si>
  <si>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</si>
  <si>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</si>
  <si>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</si>
  <si>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</si>
  <si>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</si>
  <si>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</si>
  <si>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</si>
  <si>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</si>
  <si>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</si>
  <si>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</si>
  <si>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</si>
  <si>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</si>
  <si>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</si>
  <si>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</si>
  <si>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</si>
  <si>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</si>
  <si>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</si>
  <si>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</si>
  <si>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</si>
  <si>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</si>
  <si>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</si>
  <si>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</si>
  <si>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</si>
  <si>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</si>
  <si>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</si>
  <si>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</si>
  <si>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</si>
  <si>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</si>
  <si>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</si>
  <si>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</si>
  <si>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</si>
  <si>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</si>
  <si>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</si>
  <si>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</si>
  <si>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</si>
  <si>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</si>
  <si>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</si>
  <si>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</si>
  <si>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</si>
  <si>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</si>
  <si>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</si>
  <si>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</si>
  <si>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</si>
  <si>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</si>
  <si>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</si>
  <si>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</si>
  <si>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</si>
  <si>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</si>
  <si>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</si>
  <si>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</si>
  <si>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</si>
  <si>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</si>
  <si>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</si>
  <si>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</si>
  <si>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</si>
  <si>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</si>
  <si>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</si>
  <si>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</si>
  <si>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</si>
  <si>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</si>
  <si>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</si>
  <si>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</si>
  <si>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</si>
  <si>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</si>
  <si>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</si>
  <si>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</si>
  <si>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</si>
  <si>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</si>
  <si>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</si>
  <si>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</si>
  <si>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</si>
  <si>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</si>
  <si>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</si>
  <si>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</si>
  <si>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</si>
  <si>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</si>
  <si>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</si>
  <si>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</si>
  <si>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</si>
  <si>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</si>
  <si>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</si>
  <si>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</si>
  <si>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</si>
  <si>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</si>
  <si>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</si>
  <si>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</si>
  <si>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</si>
  <si>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</si>
  <si>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</si>
  <si>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</si>
  <si>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</si>
  <si>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</si>
  <si>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</si>
  <si>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</si>
  <si>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</si>
  <si>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</si>
  <si>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</si>
  <si>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</si>
  <si>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</si>
  <si>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</si>
  <si>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</si>
  <si>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</si>
  <si>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</si>
  <si>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</si>
  <si>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</si>
  <si>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</si>
  <si>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</si>
  <si>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</si>
  <si>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</si>
  <si>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</si>
  <si>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</si>
  <si>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</si>
  <si>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</si>
  <si>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</si>
  <si>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</si>
  <si>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</si>
  <si>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</si>
  <si>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</si>
  <si>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</si>
  <si>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</si>
  <si>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</si>
  <si>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</si>
  <si>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</si>
  <si>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</si>
  <si>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</si>
  <si>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</si>
  <si>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</si>
  <si>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</si>
  <si>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</si>
  <si>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</si>
  <si>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</si>
  <si>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</si>
  <si>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</si>
  <si>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</si>
  <si>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</si>
  <si>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</si>
  <si>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</si>
  <si>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</si>
  <si>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</si>
  <si>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</si>
  <si>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</si>
  <si>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</si>
  <si>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</si>
  <si>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</si>
  <si>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</si>
  <si>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</si>
  <si>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</si>
  <si>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</si>
  <si>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</si>
  <si>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</si>
  <si>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</si>
  <si>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</si>
  <si>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</si>
  <si>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</si>
  <si>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</si>
  <si>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</si>
  <si>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</si>
  <si>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</si>
  <si>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</si>
  <si>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</si>
  <si>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</si>
  <si>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</si>
  <si>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</si>
  <si>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</si>
  <si>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</si>
  <si>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</si>
  <si>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</si>
  <si>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</si>
  <si>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</si>
  <si>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</si>
  <si>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</si>
  <si>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</si>
  <si>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</si>
  <si>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</si>
  <si>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</si>
  <si>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</si>
  <si>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</si>
  <si>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</si>
  <si>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</si>
  <si>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</si>
  <si>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</si>
  <si>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</si>
  <si>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</si>
  <si>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</si>
  <si>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</si>
  <si>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</si>
  <si>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</si>
  <si>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</si>
  <si>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</si>
  <si>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</si>
  <si>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</si>
  <si>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</si>
  <si>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</si>
  <si>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</si>
  <si>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</si>
  <si>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</si>
  <si>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</si>
  <si>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</si>
  <si>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</si>
  <si>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</si>
  <si>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</si>
  <si>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</si>
  <si>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</si>
  <si>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</si>
  <si>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</si>
  <si>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</si>
  <si>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</si>
  <si>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</si>
  <si>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</si>
  <si>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</si>
  <si>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</si>
  <si>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</si>
  <si>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</si>
  <si>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</si>
  <si>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</si>
  <si>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</si>
  <si>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</si>
  <si>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</si>
  <si>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</si>
  <si>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</si>
  <si>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</si>
  <si>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</si>
  <si>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</si>
  <si>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</si>
  <si>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</si>
  <si>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</si>
  <si>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</si>
  <si>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</si>
  <si>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</si>
  <si>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</si>
  <si>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</si>
  <si>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</si>
  <si>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</si>
  <si>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</si>
  <si>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</si>
  <si>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</si>
  <si>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</si>
  <si>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</si>
  <si>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</si>
  <si>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</si>
  <si>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</si>
  <si>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</si>
  <si>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</si>
  <si>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</si>
  <si>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</si>
  <si>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</si>
  <si>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</si>
  <si>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</si>
  <si>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</si>
  <si>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</si>
  <si>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</si>
  <si>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</si>
  <si>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</si>
  <si>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</si>
  <si>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</si>
  <si>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</si>
  <si>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</si>
  <si>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</si>
  <si>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</si>
  <si>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</si>
  <si>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</si>
  <si>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</si>
  <si>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</si>
  <si>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</si>
  <si>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</si>
  <si>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</si>
  <si>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</si>
  <si>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</si>
  <si>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</si>
  <si>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</si>
  <si>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</si>
  <si>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</si>
  <si>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</si>
  <si>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</si>
  <si>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</si>
  <si>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</si>
  <si>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</si>
  <si>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</si>
  <si>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</si>
  <si>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</si>
  <si>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</si>
  <si>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</si>
  <si>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</si>
  <si>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</si>
  <si>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</si>
  <si>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</si>
  <si>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</si>
  <si>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</si>
  <si>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</si>
  <si>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</si>
  <si>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</si>
  <si>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</si>
  <si>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</si>
  <si>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</si>
  <si>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</si>
  <si>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</si>
  <si>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</si>
  <si>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</si>
  <si>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</si>
  <si>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</si>
  <si>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</si>
  <si>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</si>
  <si>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</si>
  <si>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</si>
  <si>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</si>
  <si>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</si>
  <si>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</si>
  <si>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</si>
  <si>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</si>
  <si>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</si>
  <si>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</si>
  <si>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</si>
  <si>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</si>
  <si>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</si>
  <si>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</si>
  <si>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</si>
  <si>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</si>
  <si>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</si>
  <si>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</si>
  <si>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</si>
  <si>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</si>
  <si>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</si>
  <si>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</si>
  <si>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</si>
  <si>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</si>
  <si>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</si>
  <si>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</si>
  <si>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</si>
  <si>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</si>
  <si>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</si>
  <si>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</si>
  <si>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</si>
  <si>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</si>
  <si>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</si>
  <si>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</si>
  <si>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</si>
  <si>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</si>
  <si>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</si>
  <si>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</si>
  <si>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</si>
  <si>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</si>
  <si>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</si>
  <si>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</si>
  <si>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</si>
  <si>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</si>
  <si>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</si>
  <si>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</si>
  <si>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</si>
  <si>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</si>
  <si>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</si>
  <si>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</si>
  <si>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</si>
  <si>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</si>
  <si>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</si>
  <si>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</si>
  <si>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</si>
  <si>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</si>
  <si>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</si>
  <si>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</si>
  <si>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</si>
  <si>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</si>
  <si>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</si>
  <si>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</si>
  <si>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</si>
  <si>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</si>
  <si>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</si>
  <si>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</si>
  <si>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</si>
  <si>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</si>
  <si>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</si>
  <si>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</si>
  <si>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</si>
  <si>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</si>
  <si>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</si>
  <si>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</si>
  <si>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</si>
  <si>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</si>
  <si>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</si>
  <si>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</si>
  <si>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</si>
  <si>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</si>
  <si>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</si>
  <si>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</si>
  <si>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</si>
  <si>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</si>
  <si>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</si>
  <si>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</si>
  <si>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</si>
  <si>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</si>
  <si>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</si>
  <si>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</si>
  <si>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</si>
  <si>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</si>
  <si>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</si>
  <si>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</si>
  <si>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</si>
  <si>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</si>
  <si>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</si>
  <si>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</si>
  <si>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</si>
  <si>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</si>
  <si>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</si>
  <si>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</si>
  <si>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</si>
  <si>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</si>
  <si>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</si>
  <si>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</si>
  <si>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</si>
  <si>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</si>
  <si>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</si>
  <si>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</si>
  <si>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</si>
  <si>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</si>
  <si>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</si>
  <si>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</si>
  <si>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</si>
  <si>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</si>
  <si>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</si>
  <si>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</si>
  <si>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</si>
  <si>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</si>
  <si>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</si>
  <si>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</si>
  <si>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</si>
  <si>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</si>
  <si>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</si>
  <si>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</si>
  <si>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</si>
  <si>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</si>
  <si>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</si>
  <si>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</si>
  <si>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</si>
  <si>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</si>
  <si>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</si>
  <si>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</si>
  <si>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</si>
  <si>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</si>
  <si>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</si>
  <si>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</si>
  <si>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</si>
  <si>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</si>
  <si>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</si>
  <si>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</si>
  <si>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</si>
  <si>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</si>
  <si>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</si>
  <si>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</si>
  <si>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</si>
  <si>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</si>
  <si>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</si>
  <si>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</si>
  <si>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</si>
  <si>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</si>
  <si>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</si>
  <si>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</si>
  <si>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</si>
  <si>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</si>
  <si>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</si>
  <si>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</si>
  <si>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</si>
  <si>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</si>
  <si>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</si>
  <si>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</si>
  <si>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</si>
  <si>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</si>
  <si>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</si>
  <si>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</si>
  <si>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</si>
  <si>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</si>
  <si>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</si>
  <si>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</si>
  <si>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</si>
  <si>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</si>
  <si>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</si>
  <si>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</si>
  <si>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</si>
  <si>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</si>
  <si>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</si>
  <si>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</si>
  <si>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</si>
  <si>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</si>
  <si>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</si>
  <si>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</si>
  <si>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</si>
  <si>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</si>
  <si>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</si>
  <si>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</si>
  <si>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</si>
  <si>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</si>
  <si>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</si>
  <si>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</si>
  <si>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</si>
  <si>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</si>
  <si>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</si>
  <si>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</si>
  <si>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</si>
  <si>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</si>
  <si>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</si>
  <si>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</si>
  <si>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</si>
  <si>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</si>
  <si>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</si>
  <si>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</si>
  <si>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</si>
  <si>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</si>
  <si>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</si>
  <si>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</si>
  <si>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</si>
  <si>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</si>
  <si>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</si>
  <si>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</si>
  <si>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</si>
  <si>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</si>
  <si>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</si>
  <si>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</si>
  <si>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</si>
  <si>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</si>
  <si>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</si>
  <si>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</si>
  <si>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</si>
  <si>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</si>
  <si>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</si>
  <si>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</si>
  <si>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</si>
  <si>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</si>
  <si>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</si>
  <si>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</si>
  <si>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</si>
  <si>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</si>
  <si>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</si>
  <si>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</si>
  <si>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</si>
  <si>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</si>
  <si>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</si>
  <si>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</si>
  <si>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</si>
  <si>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</si>
  <si>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</si>
  <si>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</si>
  <si>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</si>
  <si>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</si>
  <si>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</si>
  <si>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</si>
  <si>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</si>
  <si>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</si>
  <si>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</si>
  <si>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</si>
  <si>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</si>
  <si>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</si>
  <si>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</si>
  <si>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</si>
  <si>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</si>
  <si>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</si>
  <si>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</si>
  <si>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</si>
  <si>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</si>
  <si>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</si>
  <si>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</si>
  <si>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</si>
  <si>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</si>
  <si>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</si>
  <si>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</si>
  <si>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</si>
  <si>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</si>
  <si>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</si>
  <si>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</si>
  <si>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</si>
  <si>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</si>
  <si>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</si>
  <si>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</si>
  <si>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</si>
  <si>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</si>
  <si>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</si>
  <si>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</si>
  <si>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</si>
  <si>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</si>
  <si>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</si>
  <si>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</si>
  <si>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</si>
  <si>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</si>
  <si>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</si>
  <si>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</si>
  <si>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</si>
  <si>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</si>
  <si>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</si>
  <si>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</si>
  <si>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</si>
  <si>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</si>
  <si>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</si>
  <si>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</si>
  <si>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</si>
  <si>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</si>
  <si>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</si>
  <si>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</si>
  <si>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</si>
  <si>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</si>
  <si>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</si>
  <si>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</si>
  <si>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</si>
  <si>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</si>
  <si>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</si>
  <si>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</si>
  <si>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</si>
  <si>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</si>
  <si>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</si>
  <si>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</si>
  <si>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</si>
  <si>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</si>
  <si>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</si>
  <si>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</si>
  <si>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</si>
  <si>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</si>
  <si>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</si>
  <si>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</si>
  <si>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</si>
  <si>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</si>
  <si>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</si>
  <si>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</si>
  <si>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</si>
  <si>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</si>
  <si>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</si>
  <si>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</si>
  <si>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</si>
  <si>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</si>
  <si>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</si>
  <si>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</si>
  <si>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</si>
  <si>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</si>
  <si>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</si>
  <si>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</si>
  <si>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</si>
  <si>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</si>
  <si>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</si>
  <si>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</si>
  <si>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</si>
  <si>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</si>
  <si>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</si>
  <si>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</si>
  <si>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</si>
  <si>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</si>
  <si>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</si>
  <si>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</si>
  <si>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</si>
  <si>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</si>
  <si>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</si>
  <si>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</si>
  <si>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</si>
  <si>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</si>
  <si>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</si>
  <si>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</si>
  <si>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</si>
  <si>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</si>
  <si>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</si>
  <si>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</si>
  <si>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</si>
  <si>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</si>
  <si>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</si>
  <si>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</si>
  <si>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</si>
  <si>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</si>
  <si>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</si>
  <si>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</si>
  <si>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</si>
  <si>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</si>
  <si>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</si>
  <si>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</si>
  <si>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</si>
  <si>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</si>
  <si>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</si>
  <si>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</si>
  <si>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</si>
  <si>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</si>
  <si>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</si>
  <si>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</si>
  <si>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</si>
  <si>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</si>
  <si>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</si>
  <si>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</si>
  <si>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</si>
  <si>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</si>
  <si>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</si>
  <si>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</si>
  <si>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</si>
  <si>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</si>
  <si>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</si>
  <si>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</si>
  <si>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</si>
  <si>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</si>
  <si>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</si>
  <si>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</si>
  <si>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</si>
  <si>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</si>
  <si>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</si>
  <si>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</si>
  <si>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</si>
  <si>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</si>
  <si>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</si>
  <si>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</si>
  <si>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</si>
  <si>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</si>
  <si>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</si>
  <si>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</si>
  <si>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</si>
  <si>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</si>
  <si>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</si>
  <si>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</si>
  <si>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</si>
  <si>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</si>
  <si>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</si>
  <si>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</si>
  <si>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</si>
  <si>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</si>
  <si>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</si>
  <si>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</si>
  <si>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</si>
  <si>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</si>
  <si>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</si>
  <si>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</si>
  <si>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</si>
  <si>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</si>
  <si>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</si>
  <si>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</si>
  <si>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</si>
  <si>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</si>
  <si>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</si>
  <si>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</si>
  <si>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</si>
  <si>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</si>
  <si>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</si>
  <si>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</si>
  <si>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</si>
  <si>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</si>
  <si>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</si>
  <si>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</si>
  <si>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</si>
  <si>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</si>
  <si>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</si>
  <si>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</si>
  <si>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</si>
  <si>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</si>
  <si>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</si>
  <si>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</si>
  <si>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</si>
  <si>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</si>
  <si>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</si>
  <si>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</si>
  <si>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</si>
  <si>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</si>
  <si>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</si>
  <si>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</si>
  <si>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</si>
  <si>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</si>
  <si>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</si>
  <si>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</si>
  <si>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</si>
  <si>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</si>
  <si>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</si>
  <si>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</si>
  <si>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</si>
  <si>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</si>
  <si>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</si>
  <si>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</si>
  <si>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</si>
  <si>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</si>
  <si>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</si>
  <si>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</si>
  <si>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</si>
  <si>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</si>
  <si>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</si>
  <si>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</si>
  <si>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</si>
  <si>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</si>
  <si>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</si>
  <si>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</si>
  <si>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</si>
  <si>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</si>
  <si>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</si>
  <si>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</si>
  <si>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</si>
  <si>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</si>
  <si>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</si>
  <si>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</si>
  <si>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</si>
  <si>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</si>
  <si>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</si>
  <si>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</si>
  <si>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</si>
  <si>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</si>
  <si>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</si>
  <si>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</si>
  <si>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</si>
  <si>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</si>
  <si>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</si>
  <si>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</si>
  <si>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</si>
  <si>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</si>
  <si>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</si>
  <si>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</si>
  <si>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</si>
  <si>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</si>
  <si>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</si>
  <si>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</si>
  <si>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</si>
  <si>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</si>
  <si>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</si>
  <si>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</si>
  <si>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</si>
  <si>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</si>
  <si>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</si>
  <si>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</si>
  <si>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</si>
  <si>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</si>
  <si>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</si>
  <si>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</si>
  <si>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</si>
  <si>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</si>
  <si>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</si>
  <si>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</si>
  <si>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</si>
  <si>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</si>
  <si>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</si>
  <si>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</si>
  <si>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</si>
  <si>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</si>
  <si>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</si>
  <si>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</si>
  <si>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</si>
  <si>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</si>
  <si>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</si>
  <si>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</si>
  <si>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</si>
  <si>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</si>
  <si>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</si>
  <si>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</si>
  <si>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</si>
  <si>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</si>
  <si>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</si>
  <si>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</si>
  <si>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</si>
  <si>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</si>
  <si>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</si>
  <si>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</si>
  <si>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</si>
  <si>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</si>
  <si>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</si>
  <si>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</si>
  <si>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</si>
  <si>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</si>
  <si>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</si>
  <si>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</si>
  <si>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</si>
  <si>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</si>
  <si>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</si>
  <si>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</si>
  <si>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</si>
  <si>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</si>
  <si>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</si>
  <si>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</si>
  <si>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</si>
  <si>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</si>
  <si>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</si>
  <si>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</si>
  <si>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</si>
  <si>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</si>
  <si>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</si>
  <si>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</si>
  <si>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</si>
  <si>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</si>
  <si>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</si>
  <si>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</si>
  <si>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</si>
  <si>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</si>
  <si>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</si>
  <si>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</si>
  <si>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</si>
  <si>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</si>
  <si>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</si>
  <si>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</si>
  <si>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</si>
  <si>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</si>
  <si>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</si>
  <si>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</si>
  <si>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</si>
  <si>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</si>
  <si>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</si>
  <si>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</si>
  <si>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</si>
  <si>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</si>
  <si>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</si>
  <si>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</si>
  <si>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</si>
  <si>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</si>
  <si>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</si>
  <si>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</si>
  <si>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</si>
  <si>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</si>
  <si>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</si>
  <si>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</si>
  <si>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</si>
  <si>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</si>
  <si>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</si>
  <si>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</si>
  <si>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</si>
  <si>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</si>
  <si>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</si>
  <si>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</si>
  <si>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</si>
  <si>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</si>
  <si>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</si>
  <si>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</si>
  <si>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</si>
  <si>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</si>
  <si>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</si>
  <si>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</si>
  <si>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</si>
  <si>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</si>
  <si>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</si>
  <si>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</si>
  <si>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</si>
  <si>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</si>
  <si>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</si>
  <si>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</si>
  <si>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</si>
  <si>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</si>
  <si>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</si>
  <si>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</si>
  <si>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</si>
  <si>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</si>
  <si>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</si>
  <si>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</si>
  <si>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</si>
  <si>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</si>
  <si>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</si>
  <si>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</si>
  <si>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</si>
  <si>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</si>
  <si>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</si>
  <si>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</si>
  <si>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</si>
  <si>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</si>
  <si>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</si>
  <si>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</si>
  <si>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</si>
  <si>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</si>
  <si>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</si>
  <si>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</si>
  <si>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</si>
  <si>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</si>
  <si>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</si>
  <si>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</si>
  <si>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</si>
  <si>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</si>
  <si>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</si>
  <si>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</si>
  <si>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</si>
  <si>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</si>
  <si>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</si>
  <si>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</si>
  <si>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</si>
  <si>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</si>
  <si>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</si>
  <si>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</si>
  <si>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</si>
  <si>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</si>
  <si>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</si>
  <si>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</si>
  <si>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</si>
  <si>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</si>
  <si>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</si>
  <si>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</si>
  <si>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</si>
  <si>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</si>
  <si>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</si>
  <si>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</si>
  <si>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</si>
  <si>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</si>
  <si>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</si>
  <si>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</si>
  <si>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</si>
  <si>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</si>
  <si>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</si>
  <si>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</si>
  <si>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</si>
  <si>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</si>
  <si>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</si>
  <si>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</si>
  <si>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</si>
  <si>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</si>
  <si>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</si>
  <si>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</si>
  <si>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</si>
  <si>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</si>
  <si>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</si>
  <si>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</si>
  <si>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</si>
  <si>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</si>
  <si>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</si>
  <si>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</si>
  <si>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</si>
  <si>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</si>
  <si>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</si>
  <si>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</si>
  <si>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</si>
  <si>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</si>
  <si>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</si>
  <si>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</si>
  <si>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</si>
  <si>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</si>
  <si>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</si>
  <si>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</si>
  <si>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</si>
  <si>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</si>
  <si>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</si>
  <si>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</si>
  <si>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</si>
  <si>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</si>
  <si>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</si>
  <si>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</si>
  <si>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</si>
  <si>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</si>
  <si>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</si>
  <si>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</si>
  <si>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</si>
  <si>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</si>
  <si>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</si>
  <si>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</si>
  <si>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</si>
  <si>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</si>
  <si>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</si>
  <si>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</si>
  <si>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</si>
  <si>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</si>
  <si>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</si>
  <si>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</si>
  <si>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</si>
  <si>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</si>
  <si>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</si>
  <si>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</si>
  <si>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</si>
  <si>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</si>
  <si>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</si>
  <si>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</si>
  <si>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</si>
  <si>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</si>
  <si>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</si>
  <si>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</si>
  <si>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</si>
  <si>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</si>
  <si>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</si>
  <si>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</si>
  <si>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</si>
  <si>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</si>
  <si>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</si>
  <si>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</si>
  <si>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</si>
  <si>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</si>
  <si>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</si>
  <si>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</si>
  <si>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</si>
  <si>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</si>
  <si>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</si>
  <si>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</si>
  <si>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</si>
  <si>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</si>
  <si>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</si>
  <si>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</si>
  <si>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</si>
  <si>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</si>
  <si>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</si>
  <si>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</si>
  <si>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</si>
  <si>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</si>
  <si>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</si>
  <si>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</si>
  <si>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</si>
  <si>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</si>
  <si>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</si>
  <si>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</si>
  <si>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</si>
  <si>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</si>
  <si>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</si>
  <si>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</si>
  <si>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</si>
  <si>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</si>
  <si>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</si>
  <si>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</si>
  <si>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</si>
  <si>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</si>
  <si>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</si>
  <si>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</si>
  <si>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</si>
  <si>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</si>
  <si>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</si>
  <si>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</si>
  <si>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</si>
  <si>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</si>
  <si>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</si>
  <si>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</si>
  <si>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</si>
  <si>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</si>
  <si>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</si>
  <si>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</si>
  <si>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</si>
  <si>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</si>
  <si>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</si>
  <si>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</si>
  <si>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</si>
  <si>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</si>
  <si>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</si>
  <si>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</si>
  <si>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</si>
  <si>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</si>
  <si>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</si>
  <si>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</si>
  <si>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</si>
  <si>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</si>
  <si>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</si>
  <si>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</si>
  <si>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</si>
  <si>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</si>
  <si>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</si>
  <si>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</si>
  <si>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</si>
  <si>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</si>
  <si>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</si>
  <si>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</si>
  <si>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</si>
  <si>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</si>
  <si>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</si>
  <si>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</si>
  <si>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</si>
  <si>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</si>
  <si>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</si>
  <si>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</si>
  <si>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</si>
  <si>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</si>
  <si>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</si>
  <si>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</si>
  <si>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</si>
  <si>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</si>
  <si>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</si>
  <si>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</si>
  <si>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</si>
  <si>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</si>
  <si>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</si>
  <si>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</si>
  <si>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</si>
  <si>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</si>
  <si>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</si>
  <si>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</si>
  <si>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</si>
  <si>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</si>
  <si>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</si>
  <si>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</si>
  <si>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</si>
  <si>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</si>
  <si>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</si>
  <si>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</si>
  <si>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</si>
  <si>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</si>
  <si>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</si>
  <si>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</si>
  <si>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</si>
  <si>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</si>
  <si>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</si>
  <si>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</si>
  <si>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</si>
  <si>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</si>
  <si>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</si>
  <si>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</si>
  <si>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</si>
  <si>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</si>
  <si>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</si>
  <si>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</si>
  <si>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</si>
  <si>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</si>
  <si>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</si>
  <si>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</si>
  <si>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</si>
  <si>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</si>
  <si>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</si>
  <si>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</si>
  <si>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</si>
  <si>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</si>
  <si>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</si>
  <si>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</si>
  <si>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</si>
  <si>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</si>
  <si>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</si>
  <si>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</si>
  <si>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</si>
  <si>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</si>
  <si>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</si>
  <si>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</si>
  <si>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</si>
  <si>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</si>
  <si>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</si>
  <si>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</si>
  <si>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</si>
  <si>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</si>
  <si>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</si>
  <si>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</si>
  <si>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</si>
  <si>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</si>
  <si>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</si>
  <si>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</si>
  <si>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</si>
  <si>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</si>
  <si>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</si>
  <si>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</si>
  <si>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</si>
  <si>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</si>
  <si>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</si>
  <si>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</si>
  <si>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</si>
  <si>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</si>
  <si>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</si>
  <si>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</si>
  <si>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</si>
  <si>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</si>
  <si>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</si>
  <si>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</si>
  <si>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</si>
  <si>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</si>
  <si>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</si>
  <si>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</si>
  <si>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</si>
  <si>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</si>
  <si>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</si>
  <si>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</si>
  <si>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</si>
  <si>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</si>
  <si>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</si>
  <si>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</si>
  <si>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</si>
  <si>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</si>
  <si>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</si>
  <si>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</si>
  <si>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</si>
  <si>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</si>
  <si>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</si>
  <si>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</si>
  <si>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</si>
  <si>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</si>
  <si>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</si>
  <si>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</si>
  <si>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</si>
  <si>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</si>
  <si>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</si>
  <si>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</si>
  <si>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</si>
  <si>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</si>
  <si>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</si>
  <si>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</si>
  <si>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</si>
  <si>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</si>
  <si>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</si>
  <si>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</si>
  <si>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</si>
  <si>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</si>
  <si>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</si>
  <si>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</si>
  <si>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</si>
  <si>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</si>
  <si>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</si>
  <si>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</si>
  <si>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</si>
  <si>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</si>
  <si>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</si>
  <si>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</si>
  <si>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</si>
  <si>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</si>
  <si>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</si>
  <si>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</si>
  <si>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</si>
  <si>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</si>
  <si>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</si>
  <si>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</si>
  <si>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</si>
  <si>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</si>
  <si>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</si>
  <si>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</si>
  <si>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</si>
  <si>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</si>
  <si>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</si>
  <si>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</si>
  <si>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</si>
  <si>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</si>
  <si>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</si>
  <si>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</si>
  <si>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</si>
  <si>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</si>
  <si>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</si>
  <si>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</si>
  <si>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</si>
  <si>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</si>
  <si>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</si>
  <si>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</si>
  <si>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</si>
  <si>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</si>
  <si>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</si>
  <si>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</si>
  <si>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</si>
  <si>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</si>
  <si>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</si>
  <si>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</si>
  <si>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</si>
  <si>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</si>
  <si>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</si>
  <si>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</si>
  <si>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</si>
  <si>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</si>
  <si>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</si>
  <si>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</si>
  <si>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</si>
  <si>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</si>
  <si>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</si>
  <si>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</si>
  <si>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</si>
  <si>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</si>
  <si>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</si>
  <si>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</si>
  <si>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</si>
  <si>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</si>
  <si>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</si>
  <si>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</si>
  <si>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</si>
  <si>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</si>
  <si>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</si>
  <si>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</si>
  <si>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</si>
  <si>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</si>
  <si>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</si>
  <si>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</si>
  <si>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</si>
  <si>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</si>
  <si>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</si>
  <si>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</si>
  <si>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</si>
  <si>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</si>
  <si>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</si>
  <si>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</si>
  <si>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</si>
  <si>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</si>
  <si>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</si>
  <si>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</si>
  <si>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</si>
  <si>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</si>
  <si>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</si>
  <si>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</si>
  <si>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</si>
  <si>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</si>
  <si>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</si>
  <si>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</si>
  <si>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</si>
  <si>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</si>
  <si>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</si>
  <si>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</si>
  <si>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</si>
  <si>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</si>
  <si>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</si>
  <si>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</si>
  <si>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</si>
  <si>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</si>
  <si>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</si>
  <si>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</si>
  <si>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</si>
  <si>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</si>
  <si>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</si>
  <si>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</si>
  <si>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</si>
  <si>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</si>
  <si>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</si>
  <si>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</si>
  <si>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</si>
  <si>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</si>
  <si>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</si>
  <si>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</si>
  <si>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</si>
  <si>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</si>
  <si>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</si>
  <si>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</si>
  <si>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</si>
  <si>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</si>
  <si>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</si>
  <si>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</si>
  <si>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</si>
  <si>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</si>
  <si>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</si>
  <si>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</si>
  <si>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</si>
  <si>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</si>
  <si>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</si>
  <si>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</si>
  <si>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</si>
  <si>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</si>
  <si>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</si>
  <si>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</si>
  <si>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</si>
  <si>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</si>
  <si>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</si>
  <si>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</si>
  <si>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</si>
  <si>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</si>
  <si>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</si>
  <si>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</si>
  <si>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</si>
  <si>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</si>
  <si>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</si>
  <si>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</si>
  <si>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</si>
  <si>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</si>
  <si>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</si>
  <si>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</si>
  <si>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</si>
  <si>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</si>
  <si>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</si>
  <si>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</si>
  <si>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</si>
  <si>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</si>
  <si>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</si>
  <si>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</si>
  <si>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</si>
  <si>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</si>
  <si>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</si>
  <si>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</si>
  <si>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</si>
  <si>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</si>
  <si>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</si>
  <si>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</si>
  <si>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</si>
  <si>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</si>
  <si>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</si>
  <si>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</si>
  <si>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</si>
  <si>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</si>
  <si>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</si>
  <si>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</si>
  <si>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</si>
  <si>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</si>
  <si>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</si>
  <si>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</si>
  <si>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</si>
  <si>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</si>
  <si>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</si>
  <si>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</si>
  <si>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</si>
  <si>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</si>
  <si>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</si>
  <si>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</si>
  <si>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</si>
  <si>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</si>
  <si>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</si>
  <si>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</si>
  <si>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</si>
  <si>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</si>
  <si>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</si>
  <si>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</si>
  <si>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</si>
  <si>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</si>
  <si>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</si>
  <si>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</si>
  <si>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</si>
  <si>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</si>
  <si>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</si>
  <si>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</si>
  <si>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</si>
  <si>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</si>
  <si>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</si>
  <si>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</si>
  <si>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</si>
  <si>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</si>
  <si>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</si>
  <si>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</si>
  <si>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</si>
  <si>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</si>
  <si>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</si>
  <si>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</si>
  <si>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</si>
  <si>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</si>
  <si>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</si>
  <si>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</si>
  <si>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</si>
  <si>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</si>
  <si>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</si>
  <si>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</si>
  <si>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</si>
  <si>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</si>
  <si>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</si>
  <si>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</si>
  <si>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</si>
  <si>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</si>
  <si>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</si>
  <si>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</si>
  <si>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</si>
  <si>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</si>
  <si>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</si>
  <si>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</si>
  <si>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</si>
  <si>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</si>
  <si>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</si>
  <si>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</si>
  <si>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</si>
  <si>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</si>
  <si>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</si>
  <si>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</si>
  <si>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</si>
  <si>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</si>
  <si>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</si>
  <si>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</si>
  <si>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</si>
  <si>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</si>
  <si>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</si>
  <si>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</si>
  <si>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</si>
  <si>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</si>
  <si>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</si>
  <si>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</si>
  <si>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</si>
  <si>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</si>
  <si>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</si>
  <si>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</si>
  <si>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</si>
  <si>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</si>
  <si>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</si>
  <si>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</si>
  <si>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</si>
  <si>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</si>
  <si>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</si>
  <si>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</si>
  <si>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</si>
  <si>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</si>
  <si>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</si>
  <si>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</si>
  <si>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</si>
  <si>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</si>
  <si>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</si>
  <si>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</si>
  <si>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</si>
  <si>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</si>
  <si>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</si>
  <si>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</si>
  <si>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</si>
  <si>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</si>
  <si>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</si>
  <si>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</si>
  <si>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</si>
  <si>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</si>
  <si>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</si>
  <si>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</si>
  <si>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</si>
  <si>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</si>
  <si>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</si>
  <si>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</si>
  <si>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</si>
  <si>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</si>
  <si>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</si>
  <si>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</si>
  <si>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</si>
  <si>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</si>
  <si>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</si>
  <si>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</si>
  <si>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</si>
  <si>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</si>
  <si>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</si>
  <si>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</si>
  <si>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</si>
  <si>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</si>
  <si>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</si>
  <si>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</si>
  <si>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</si>
  <si>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</si>
  <si>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</si>
  <si>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</si>
  <si>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</si>
  <si>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</si>
  <si>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</si>
  <si>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</si>
  <si>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</si>
  <si>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</si>
  <si>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</si>
  <si>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</si>
  <si>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</si>
  <si>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</si>
  <si>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</si>
  <si>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</si>
  <si>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</si>
  <si>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</si>
  <si>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</si>
  <si>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</si>
  <si>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</si>
  <si>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</si>
  <si>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</si>
  <si>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</si>
  <si>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</si>
  <si>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</si>
  <si>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</si>
  <si>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</si>
  <si>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</si>
  <si>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</si>
  <si>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</si>
  <si>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</si>
  <si>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</si>
  <si>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</si>
  <si>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</si>
  <si>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</si>
  <si>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</si>
  <si>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</si>
  <si>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</si>
  <si>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</si>
  <si>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</si>
  <si>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</si>
  <si>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</si>
  <si>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</si>
  <si>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</si>
  <si>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</si>
  <si>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</si>
  <si>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</si>
  <si>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</si>
  <si>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</si>
  <si>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</si>
  <si>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</si>
  <si>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</si>
  <si>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</si>
  <si>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</si>
  <si>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</si>
  <si>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</si>
  <si>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</si>
  <si>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</si>
  <si>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</si>
  <si>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</si>
  <si>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</si>
  <si>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</si>
  <si>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</si>
  <si>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</si>
  <si>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</si>
  <si>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</si>
  <si>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</si>
  <si>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</si>
  <si>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</si>
  <si>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</si>
  <si>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</si>
  <si>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</si>
  <si>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</si>
  <si>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</si>
  <si>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</si>
  <si>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</si>
  <si>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</si>
  <si>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</si>
  <si>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</si>
  <si>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</si>
  <si>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</si>
  <si>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</si>
  <si>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</si>
  <si>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</si>
  <si>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</si>
  <si>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</si>
  <si>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</si>
  <si>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</si>
  <si>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</si>
  <si>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</si>
  <si>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</si>
  <si>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</si>
  <si>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</si>
  <si>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</si>
  <si>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</si>
  <si>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</si>
  <si>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</si>
  <si>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</si>
  <si>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</si>
  <si>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</si>
  <si>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</si>
  <si>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</si>
  <si>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</si>
  <si>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</si>
  <si>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</si>
  <si>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</si>
  <si>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</si>
  <si>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</si>
  <si>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</si>
  <si>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</si>
  <si>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</si>
  <si>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</si>
  <si>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</si>
  <si>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</si>
  <si>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</si>
  <si>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</si>
  <si>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</si>
  <si>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</si>
  <si>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</si>
  <si>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</si>
  <si>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</si>
  <si>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</si>
  <si>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</si>
  <si>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</si>
  <si>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</si>
  <si>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</si>
  <si>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</si>
  <si>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</si>
  <si>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</si>
  <si>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</si>
  <si>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</si>
  <si>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</si>
  <si>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</si>
  <si>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</si>
  <si>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</si>
  <si>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</si>
  <si>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</si>
  <si>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</si>
  <si>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</si>
  <si>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</si>
  <si>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</si>
  <si>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</si>
  <si>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</si>
  <si>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</si>
  <si>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</si>
  <si>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</si>
  <si>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</si>
  <si>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</si>
  <si>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</si>
  <si>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</si>
  <si>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</si>
  <si>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</si>
  <si>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</si>
  <si>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</si>
  <si>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</si>
  <si>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</si>
  <si>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</si>
  <si>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</si>
  <si>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</si>
  <si>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</si>
  <si>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</si>
  <si>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</si>
  <si>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</si>
  <si>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</si>
  <si>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</si>
  <si>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</si>
  <si>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</si>
  <si>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</si>
  <si>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</si>
  <si>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</si>
  <si>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</si>
  <si>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</si>
  <si>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</si>
  <si>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</si>
  <si>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</si>
  <si>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</si>
  <si>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</si>
  <si>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</si>
  <si>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</si>
  <si>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</si>
  <si>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</si>
  <si>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</si>
  <si>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</si>
  <si>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</si>
  <si>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</si>
  <si>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</si>
  <si>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</si>
  <si>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</si>
  <si>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</si>
  <si>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</si>
  <si>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</si>
  <si>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</si>
  <si>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</si>
  <si>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</si>
  <si>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</si>
  <si>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</si>
  <si>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</si>
  <si>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</si>
  <si>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</si>
  <si>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</si>
  <si>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</si>
  <si>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</si>
  <si>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</si>
  <si>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</si>
  <si>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</si>
  <si>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</si>
  <si>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</si>
  <si>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</si>
  <si>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</si>
  <si>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</si>
  <si>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</si>
  <si>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</si>
  <si>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</si>
  <si>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</si>
  <si>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</si>
  <si>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</si>
  <si>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</si>
  <si>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</si>
  <si>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</si>
  <si>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</si>
  <si>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</si>
  <si>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</si>
  <si>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</si>
  <si>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</si>
  <si>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</si>
  <si>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</si>
  <si>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</si>
  <si>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</si>
  <si>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</si>
  <si>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</si>
  <si>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</si>
  <si>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</si>
  <si>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</si>
  <si>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</si>
  <si>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</si>
  <si>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</si>
  <si>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</si>
  <si>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</si>
  <si>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</si>
  <si>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</si>
  <si>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</si>
  <si>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</si>
  <si>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</si>
  <si>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</si>
  <si>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</si>
  <si>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</si>
  <si>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</si>
  <si>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</si>
  <si>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</si>
  <si>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</si>
  <si>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</si>
  <si>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</si>
  <si>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</si>
  <si>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</si>
  <si>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</si>
  <si>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</si>
  <si>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</si>
  <si>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</si>
  <si>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</si>
  <si>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</si>
  <si>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</si>
  <si>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</si>
  <si>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</si>
  <si>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</si>
  <si>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</si>
  <si>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</si>
  <si>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</si>
  <si>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</si>
  <si>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</si>
  <si>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</si>
  <si>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</si>
  <si>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</si>
  <si>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</si>
  <si>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</si>
  <si>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</si>
  <si>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</si>
  <si>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</si>
  <si>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</si>
  <si>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</si>
  <si>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</si>
  <si>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</si>
  <si>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</si>
  <si>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</si>
  <si>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</si>
  <si>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</si>
  <si>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</si>
  <si>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</si>
  <si>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</si>
  <si>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</si>
  <si>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</si>
  <si>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</si>
  <si>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</si>
  <si>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</si>
  <si>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</si>
  <si>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</si>
  <si>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</si>
  <si>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</si>
  <si>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</si>
  <si>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</si>
  <si>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</si>
  <si>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</si>
  <si>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</si>
  <si>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</si>
  <si>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</si>
  <si>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</si>
  <si>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</si>
  <si>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</si>
  <si>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</si>
  <si>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</si>
  <si>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</si>
  <si>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</si>
  <si>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</si>
  <si>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</si>
  <si>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</si>
  <si>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</si>
  <si>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</si>
  <si>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</si>
  <si>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</si>
  <si>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</si>
  <si>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</si>
  <si>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</si>
  <si>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</si>
  <si>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</si>
  <si>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</si>
  <si>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</si>
  <si>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</si>
  <si>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</si>
  <si>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</si>
  <si>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</si>
  <si>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</si>
  <si>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</si>
  <si>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</si>
  <si>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</si>
  <si>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</si>
  <si>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</si>
  <si>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</si>
  <si>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</si>
  <si>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</si>
  <si>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</si>
  <si>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</si>
  <si>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</si>
  <si>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</si>
  <si>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</si>
  <si>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</si>
  <si>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</si>
  <si>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</si>
  <si>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</si>
  <si>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</si>
  <si>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</si>
  <si>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</si>
  <si>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</si>
  <si>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</si>
  <si>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</si>
  <si>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</si>
  <si>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</si>
  <si>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</si>
  <si>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</si>
  <si>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</si>
  <si>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</si>
  <si>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</si>
  <si>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</si>
  <si>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</si>
  <si>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</si>
  <si>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</si>
  <si>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</si>
  <si>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</si>
  <si>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</si>
  <si>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</si>
  <si>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</si>
  <si>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</si>
  <si>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</si>
  <si>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</si>
  <si>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</si>
  <si>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</si>
  <si>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</si>
  <si>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</si>
  <si>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</si>
  <si>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</si>
  <si>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</si>
  <si>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</si>
  <si>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</si>
  <si>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</si>
  <si>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</si>
  <si>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</si>
  <si>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</si>
  <si>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</si>
  <si>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</si>
  <si>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</si>
  <si>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</si>
  <si>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</si>
  <si>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</si>
  <si>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</si>
  <si>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</si>
  <si>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</si>
  <si>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</si>
  <si>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</si>
  <si>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</si>
  <si>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</si>
  <si>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</si>
  <si>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</si>
  <si>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</si>
  <si>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</si>
  <si>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</si>
  <si>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</si>
  <si>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</si>
  <si>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</si>
  <si>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</si>
  <si>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</si>
  <si>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</si>
  <si>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</si>
  <si>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</si>
  <si>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</si>
  <si>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</si>
  <si>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</si>
  <si>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</si>
  <si>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</si>
  <si>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</si>
  <si>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</si>
  <si>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</si>
  <si>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</si>
  <si>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</si>
  <si>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</si>
  <si>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</si>
  <si>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</si>
  <si>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</si>
  <si>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</si>
  <si>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</si>
  <si>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</si>
  <si>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</si>
  <si>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</si>
  <si>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</si>
  <si>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</si>
  <si>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</si>
  <si>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</si>
  <si>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</si>
  <si>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</si>
  <si>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</si>
  <si>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</si>
  <si>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</si>
  <si>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</si>
  <si>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</si>
  <si>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</si>
  <si>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</si>
  <si>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</si>
  <si>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</si>
  <si>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</si>
  <si>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</si>
  <si>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</si>
  <si>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</si>
  <si>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</si>
  <si>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</si>
  <si>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</si>
  <si>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</si>
  <si>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</si>
  <si>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</si>
  <si>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</si>
  <si>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</si>
  <si>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</si>
  <si>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</si>
  <si>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</si>
  <si>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</si>
  <si>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</si>
  <si>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</si>
  <si>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</si>
  <si>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</si>
  <si>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</si>
  <si>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</si>
  <si>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</si>
  <si>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</si>
  <si>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</si>
  <si>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</si>
  <si>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</si>
  <si>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</si>
  <si>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</si>
  <si>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</si>
  <si>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</si>
  <si>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</si>
  <si>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</si>
  <si>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</si>
  <si>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</si>
  <si>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</si>
  <si>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</si>
  <si>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</si>
  <si>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</si>
  <si>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</si>
  <si>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</si>
  <si>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</si>
  <si>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</si>
  <si>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</si>
  <si>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</si>
  <si>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</si>
  <si>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</si>
  <si>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</si>
  <si>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</si>
  <si>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</si>
  <si>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</si>
  <si>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</si>
  <si>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</si>
  <si>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</si>
  <si>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</si>
  <si>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</si>
  <si>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</si>
  <si>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</si>
  <si>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</si>
  <si>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</si>
  <si>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</si>
  <si>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</si>
  <si>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</si>
  <si>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</si>
  <si>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</si>
  <si>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</si>
  <si>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</si>
  <si>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</si>
  <si>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</si>
  <si>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</si>
  <si>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</si>
  <si>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</si>
  <si>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</si>
  <si>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</si>
  <si>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</si>
  <si>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</si>
  <si>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</si>
  <si>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</si>
  <si>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</si>
  <si>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</si>
  <si>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</si>
  <si>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</si>
  <si>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</si>
  <si>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</si>
  <si>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</si>
  <si>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</si>
  <si>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</si>
  <si>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</si>
  <si>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</si>
  <si>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</si>
  <si>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</si>
  <si>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</si>
  <si>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</si>
  <si>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</si>
  <si>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</si>
  <si>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</si>
  <si>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</si>
  <si>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</si>
  <si>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</si>
  <si>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</si>
  <si>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</si>
  <si>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</si>
  <si>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</si>
  <si>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</si>
  <si>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</si>
  <si>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</si>
  <si>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</si>
  <si>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</si>
  <si>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</si>
  <si>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</si>
  <si>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</si>
  <si>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</si>
  <si>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</si>
  <si>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</si>
  <si>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</si>
  <si>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</si>
  <si>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</si>
  <si>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</si>
  <si>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</si>
  <si>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</si>
  <si>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</si>
  <si>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</si>
  <si>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</si>
  <si>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</si>
  <si>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</si>
  <si>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</si>
  <si>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</si>
  <si>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</si>
  <si>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</si>
  <si>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</si>
  <si>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</si>
  <si>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</si>
  <si>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</si>
  <si>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</si>
  <si>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</si>
  <si>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</si>
  <si>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</si>
  <si>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</si>
  <si>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</si>
  <si>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</si>
  <si>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</si>
  <si>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</si>
  <si>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</si>
  <si>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</si>
  <si>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</si>
  <si>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</si>
  <si>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</si>
  <si>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</si>
  <si>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</si>
  <si>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</si>
  <si>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</si>
  <si>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</si>
  <si>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</si>
  <si>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</si>
  <si>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</si>
  <si>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</si>
  <si>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</si>
  <si>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</si>
  <si>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</si>
  <si>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</si>
  <si>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</si>
  <si>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</si>
  <si>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</si>
  <si>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</si>
  <si>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</si>
  <si>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</si>
  <si>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</si>
  <si>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</si>
  <si>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</si>
  <si>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</si>
  <si>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</si>
  <si>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</si>
  <si>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</si>
  <si>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</si>
  <si>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</si>
  <si>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</si>
  <si>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</si>
  <si>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</si>
  <si>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</si>
  <si>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</si>
  <si>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</si>
  <si>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</si>
  <si>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</si>
  <si>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</si>
  <si>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</si>
  <si>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</si>
  <si>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</si>
  <si>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</si>
  <si>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</si>
  <si>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</si>
  <si>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</si>
  <si>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</si>
  <si>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</si>
  <si>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</si>
  <si>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</si>
  <si>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</si>
  <si>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</si>
  <si>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</si>
  <si>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</si>
  <si>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</si>
  <si>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</si>
  <si>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</si>
  <si>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</si>
  <si>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</si>
  <si>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</si>
  <si>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</si>
  <si>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</si>
  <si>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</si>
  <si>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</si>
  <si>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</si>
  <si>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</si>
  <si>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</si>
  <si>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</si>
  <si>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</si>
  <si>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</si>
  <si>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</si>
  <si>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</si>
  <si>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</si>
  <si>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</si>
  <si>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</si>
  <si>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</si>
  <si>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</si>
  <si>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</si>
  <si>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</si>
  <si>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</si>
  <si>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</si>
  <si>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</si>
  <si>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</si>
  <si>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</si>
  <si>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</si>
  <si>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</si>
  <si>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</si>
  <si>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</si>
  <si>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</si>
  <si>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</si>
  <si>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</si>
  <si>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</si>
  <si>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</si>
  <si>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</si>
  <si>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</si>
  <si>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</si>
  <si>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</si>
  <si>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</si>
  <si>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</si>
  <si>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</si>
  <si>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</si>
  <si>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</si>
  <si>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</si>
  <si>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</si>
  <si>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</si>
  <si>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</si>
  <si>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</si>
  <si>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</si>
  <si>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</si>
  <si>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</si>
  <si>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</si>
  <si>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</si>
  <si>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</si>
  <si>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</si>
  <si>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</si>
  <si>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</si>
  <si>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</si>
  <si>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</si>
  <si>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</si>
  <si>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</si>
  <si>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</si>
  <si>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</si>
  <si>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</si>
  <si>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</si>
  <si>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</si>
  <si>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</si>
  <si>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</si>
  <si>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</si>
  <si>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</si>
  <si>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</si>
  <si>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</si>
  <si>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</si>
  <si>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</si>
  <si>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</si>
  <si>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</si>
  <si>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</si>
  <si>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</si>
  <si>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</si>
  <si>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</si>
  <si>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</si>
  <si>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</si>
  <si>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</si>
  <si>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</si>
  <si>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</si>
  <si>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</si>
  <si>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</si>
  <si>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</si>
  <si>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</si>
  <si>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</si>
  <si>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</si>
  <si>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</si>
  <si>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</si>
  <si>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</si>
  <si>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</si>
  <si>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</si>
  <si>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</si>
  <si>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</si>
  <si>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</si>
  <si>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</si>
  <si>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</si>
  <si>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</si>
  <si>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</si>
  <si>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</si>
  <si>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</si>
  <si>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</si>
  <si>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</si>
  <si>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</si>
  <si>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</si>
  <si>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</si>
  <si>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</si>
  <si>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</si>
  <si>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</si>
  <si>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</si>
  <si>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</si>
  <si>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</si>
  <si>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</si>
  <si>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</si>
  <si>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</si>
  <si>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</si>
  <si>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</si>
  <si>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</si>
  <si>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</si>
  <si>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</si>
  <si>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</si>
  <si>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</si>
  <si>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</si>
  <si>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</si>
  <si>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</si>
  <si>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</si>
  <si>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</si>
  <si>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</si>
  <si>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</si>
  <si>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</si>
  <si>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</si>
  <si>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</si>
  <si>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</si>
  <si>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</si>
  <si>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</si>
  <si>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</si>
  <si>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</si>
  <si>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</si>
  <si>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</si>
  <si>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</si>
  <si>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</si>
  <si>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</si>
  <si>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</si>
  <si>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</si>
  <si>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</si>
  <si>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</si>
  <si>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</si>
  <si>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</si>
  <si>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</si>
  <si>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</si>
  <si>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</si>
  <si>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</si>
  <si>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</si>
  <si>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</si>
  <si>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</si>
  <si>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</si>
  <si>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</si>
  <si>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</si>
  <si>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</si>
  <si>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</si>
  <si>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</si>
  <si>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</si>
  <si>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</si>
  <si>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</si>
  <si>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</si>
  <si>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</si>
  <si>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</si>
  <si>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</si>
  <si>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</si>
  <si>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</si>
  <si>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</si>
  <si>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</si>
  <si>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</si>
  <si>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</si>
  <si>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</si>
  <si>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</si>
  <si>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</si>
  <si>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</si>
  <si>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</si>
  <si>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</si>
  <si>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</si>
  <si>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</si>
  <si>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</si>
  <si>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</si>
  <si>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</si>
  <si>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</si>
  <si>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</si>
  <si>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</si>
  <si>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</si>
  <si>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</si>
  <si>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</si>
  <si>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</si>
  <si>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</si>
  <si>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</si>
  <si>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</si>
  <si>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</si>
  <si>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</si>
  <si>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</si>
  <si>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</si>
  <si>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</si>
  <si>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</si>
  <si>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</si>
  <si>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</si>
  <si>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</si>
  <si>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</si>
  <si>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</si>
  <si>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</si>
  <si>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</si>
  <si>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</si>
  <si>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</si>
  <si>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</si>
  <si>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</si>
  <si>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</si>
  <si>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</si>
  <si>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</si>
  <si>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</si>
  <si>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</si>
  <si>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</si>
  <si>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</si>
  <si>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</si>
  <si>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</si>
  <si>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</si>
  <si>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</si>
  <si>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</si>
  <si>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</si>
  <si>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</si>
  <si>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</si>
  <si>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</si>
  <si>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</si>
  <si>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</si>
  <si>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</si>
  <si>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</si>
  <si>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</si>
  <si>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</si>
  <si>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</si>
  <si>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</si>
  <si>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</si>
  <si>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</si>
  <si>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</si>
  <si>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</si>
  <si>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</si>
  <si>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</si>
  <si>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</si>
  <si>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</si>
  <si>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</si>
  <si>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</si>
  <si>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</si>
  <si>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</si>
  <si>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</si>
  <si>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</si>
  <si>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</si>
  <si>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</si>
  <si>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</si>
  <si>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</si>
  <si>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</si>
  <si>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</si>
  <si>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</si>
  <si>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</si>
  <si>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</si>
  <si>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</si>
  <si>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</si>
  <si>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</si>
  <si>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</si>
  <si>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</si>
  <si>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</si>
  <si>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</si>
  <si>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</si>
  <si>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</si>
  <si>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</si>
  <si>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</si>
  <si>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</si>
  <si>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</si>
  <si>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</si>
  <si>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</si>
  <si>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</si>
  <si>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</si>
  <si>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</si>
  <si>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</si>
  <si>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</si>
  <si>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</si>
  <si>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</si>
  <si>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</si>
  <si>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</si>
  <si>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</si>
  <si>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</si>
  <si>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</si>
  <si>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</si>
  <si>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</si>
  <si>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</si>
  <si>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</si>
  <si>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</si>
  <si>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</si>
  <si>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</si>
  <si>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</si>
  <si>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</si>
  <si>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</si>
  <si>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</si>
  <si>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</si>
  <si>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</si>
  <si>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</si>
  <si>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</si>
  <si>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</si>
  <si>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</si>
  <si>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</si>
  <si>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</si>
  <si>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</si>
  <si>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</si>
  <si>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</si>
  <si>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</si>
  <si>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</si>
  <si>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</si>
  <si>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</si>
  <si>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</si>
  <si>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</si>
  <si>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</si>
  <si>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</si>
  <si>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</si>
  <si>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</si>
  <si>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</si>
  <si>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</si>
  <si>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</si>
  <si>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</si>
  <si>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</si>
  <si>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</si>
  <si>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</si>
  <si>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</si>
  <si>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</si>
  <si>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</si>
  <si>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</si>
  <si>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</si>
  <si>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</si>
  <si>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</si>
  <si>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</si>
  <si>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</si>
  <si>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</si>
  <si>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</si>
  <si>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</si>
  <si>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</si>
  <si>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</si>
  <si>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</si>
  <si>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</si>
  <si>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</si>
  <si>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</si>
  <si>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</si>
  <si>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</si>
  <si>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</si>
  <si>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</si>
  <si>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</si>
  <si>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</si>
  <si>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</si>
  <si>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</si>
  <si>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</si>
  <si>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</si>
  <si>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</si>
  <si>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</si>
  <si>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</si>
  <si>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</si>
  <si>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</si>
  <si>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</si>
  <si>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</si>
  <si>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</si>
  <si>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</si>
  <si>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</si>
  <si>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</si>
  <si>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</si>
  <si>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</si>
  <si>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</si>
  <si>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</si>
  <si>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</si>
  <si>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</si>
  <si>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</si>
  <si>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</si>
  <si>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</si>
  <si>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</si>
  <si>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</si>
  <si>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</si>
  <si>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</si>
  <si>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</si>
  <si>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</si>
  <si>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</si>
  <si>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</si>
  <si>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</si>
  <si>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</si>
  <si>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</si>
  <si>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</si>
  <si>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</si>
  <si>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</si>
  <si>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</si>
  <si>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</si>
  <si>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</si>
  <si>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</si>
  <si>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</si>
  <si>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</si>
  <si>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</si>
  <si>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</si>
  <si>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</si>
  <si>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</si>
  <si>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</si>
  <si>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</si>
  <si>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</si>
  <si>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</si>
  <si>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</si>
  <si>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</si>
  <si>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</si>
  <si>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</si>
  <si>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</si>
  <si>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</si>
  <si>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</si>
  <si>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</si>
  <si>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</si>
  <si>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</si>
  <si>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</si>
  <si>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</si>
  <si>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</si>
  <si>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</si>
  <si>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</si>
  <si>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</si>
  <si>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</si>
  <si>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</si>
  <si>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</si>
  <si>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</si>
  <si>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</si>
  <si>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</si>
  <si>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</si>
  <si>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</si>
  <si>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</si>
  <si>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</si>
  <si>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</si>
  <si>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</si>
  <si>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</si>
  <si>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</si>
  <si>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</si>
  <si>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</si>
  <si>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</si>
  <si>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</si>
  <si>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</si>
  <si>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</si>
  <si>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</si>
  <si>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</si>
  <si>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</si>
  <si>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</si>
  <si>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</si>
  <si>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</si>
  <si>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</si>
  <si>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</si>
  <si>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</si>
  <si>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</si>
  <si>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</si>
  <si>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</si>
  <si>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</si>
  <si>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</si>
  <si>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</si>
  <si>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</si>
  <si>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</si>
  <si>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</si>
  <si>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</si>
  <si>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</si>
  <si>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</si>
  <si>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</si>
  <si>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</si>
  <si>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</si>
  <si>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</si>
  <si>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</si>
  <si>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</si>
  <si>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</si>
  <si>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</si>
  <si>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</si>
  <si>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</si>
  <si>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</si>
  <si>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</si>
  <si>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</si>
  <si>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</si>
  <si>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</si>
  <si>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</si>
  <si>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</si>
  <si>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</si>
  <si>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</si>
  <si>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</si>
  <si>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</si>
  <si>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</si>
  <si>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</si>
  <si>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</si>
  <si>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</si>
  <si>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</si>
  <si>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</si>
  <si>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</si>
  <si>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</si>
  <si>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</si>
  <si>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</si>
  <si>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</si>
  <si>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</si>
  <si>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</si>
  <si>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</si>
  <si>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</si>
  <si>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</si>
  <si>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</si>
  <si>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</si>
  <si>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</si>
  <si>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</si>
  <si>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</si>
  <si>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</si>
  <si>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</si>
  <si>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</si>
  <si>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</si>
  <si>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</si>
  <si>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</si>
  <si>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</si>
  <si>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</si>
  <si>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</si>
  <si>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</si>
  <si>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</si>
  <si>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</si>
  <si>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</si>
  <si>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</si>
  <si>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</si>
  <si>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</si>
  <si>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</si>
  <si>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</si>
  <si>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</si>
  <si>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</si>
  <si>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</si>
  <si>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</si>
  <si>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</si>
  <si>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</si>
  <si>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</si>
  <si>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</si>
  <si>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</si>
  <si>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</si>
  <si>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</si>
  <si>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</si>
  <si>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</si>
  <si>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</si>
  <si>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</si>
  <si>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</si>
  <si>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</si>
  <si>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</si>
  <si>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</si>
  <si>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</si>
  <si>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</si>
  <si>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</si>
  <si>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</si>
  <si>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</si>
  <si>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</si>
  <si>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</si>
  <si>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</si>
  <si>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</si>
  <si>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</si>
  <si>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</si>
  <si>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</si>
  <si>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</si>
  <si>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</si>
  <si>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</si>
  <si>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</si>
  <si>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</si>
  <si>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</si>
  <si>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</si>
  <si>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</si>
  <si>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</si>
  <si>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</si>
  <si>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</si>
  <si>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</si>
  <si>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</si>
  <si>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</si>
  <si>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</si>
  <si>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</si>
  <si>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</si>
  <si>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</si>
  <si>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</si>
  <si>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</si>
  <si>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</si>
  <si>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</si>
  <si>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</si>
  <si>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</si>
  <si>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</si>
  <si>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</si>
  <si>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</si>
  <si>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</si>
  <si>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</si>
  <si>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</si>
  <si>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</si>
  <si>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</si>
  <si>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</si>
  <si>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</si>
  <si>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</si>
  <si>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</si>
  <si>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</si>
  <si>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</si>
  <si>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</si>
  <si>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</si>
  <si>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</si>
  <si>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</si>
  <si>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</si>
  <si>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</si>
  <si>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</si>
  <si>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</si>
  <si>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</si>
  <si>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</si>
  <si>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</si>
  <si>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</si>
  <si>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</si>
  <si>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</si>
  <si>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</si>
  <si>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</si>
  <si>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</si>
  <si>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</si>
  <si>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</si>
  <si>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</si>
  <si>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</si>
  <si>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</si>
  <si>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</si>
  <si>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</si>
  <si>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</si>
  <si>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</si>
  <si>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</si>
  <si>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</si>
  <si>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</si>
  <si>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</si>
  <si>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</si>
  <si>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</si>
  <si>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</si>
  <si>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</si>
  <si>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</si>
  <si>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</si>
  <si>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</si>
  <si>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</si>
  <si>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</si>
  <si>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</si>
  <si>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</si>
  <si>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</si>
  <si>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</si>
  <si>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</si>
  <si>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</si>
  <si>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</si>
  <si>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</si>
  <si>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</si>
  <si>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</si>
  <si>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</si>
  <si>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</si>
  <si>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</si>
  <si>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</si>
  <si>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</si>
  <si>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</si>
  <si>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</si>
  <si>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</si>
  <si>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</si>
  <si>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</si>
  <si>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</si>
  <si>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</si>
  <si>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</si>
  <si>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</si>
  <si>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</si>
  <si>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</si>
  <si>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</si>
  <si>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</si>
  <si>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</si>
  <si>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</si>
  <si>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</si>
  <si>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</si>
  <si>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</si>
  <si>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</si>
  <si>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</si>
  <si>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</si>
  <si>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</si>
  <si>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</si>
  <si>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</si>
  <si>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</si>
  <si>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</si>
  <si>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</si>
  <si>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</si>
  <si>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</si>
  <si>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</si>
  <si>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</si>
  <si>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</si>
  <si>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</si>
  <si>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</si>
  <si>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</si>
  <si>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</si>
  <si>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</si>
  <si>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</si>
  <si>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</si>
  <si>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</si>
  <si>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</si>
  <si>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</si>
  <si>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</si>
  <si>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</si>
  <si>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</si>
  <si>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</si>
  <si>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</si>
  <si>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</si>
  <si>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</si>
  <si>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</si>
  <si>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</si>
  <si>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</si>
  <si>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</si>
  <si>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</si>
  <si>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</si>
  <si>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</si>
  <si>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</si>
  <si>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</si>
  <si>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</si>
  <si>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</si>
  <si>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</si>
  <si>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</si>
  <si>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</si>
  <si>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</si>
  <si>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</si>
  <si>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</si>
  <si>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</si>
  <si>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</si>
  <si>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</si>
  <si>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</si>
  <si>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</si>
  <si>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</si>
  <si>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</si>
  <si>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</si>
  <si>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</si>
  <si>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</si>
  <si>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</si>
  <si>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</si>
  <si>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</si>
  <si>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</si>
  <si>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</si>
  <si>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</si>
  <si>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</si>
  <si>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</si>
  <si>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</si>
  <si>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</si>
  <si>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</si>
  <si>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</si>
  <si>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</si>
  <si>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</si>
  <si>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</si>
  <si>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</si>
  <si>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</si>
  <si>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</si>
  <si>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</si>
  <si>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</si>
  <si>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</si>
  <si>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</si>
  <si>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</si>
  <si>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</si>
  <si>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</si>
  <si>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</si>
  <si>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</si>
  <si>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</si>
  <si>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</si>
  <si>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</si>
  <si>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</si>
  <si>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</si>
  <si>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</si>
  <si>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</si>
  <si>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</si>
  <si>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</si>
  <si>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</si>
  <si>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</si>
  <si>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</si>
  <si>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</si>
  <si>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</si>
  <si>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</si>
  <si>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</si>
  <si>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</si>
  <si>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</si>
  <si>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</si>
  <si>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</si>
  <si>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</si>
  <si>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</si>
  <si>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</si>
  <si>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</si>
  <si>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</si>
  <si>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</si>
  <si>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</si>
  <si>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</si>
  <si>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</si>
  <si>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</si>
  <si>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</si>
  <si>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</si>
  <si>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</si>
  <si>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</si>
  <si>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</si>
  <si>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</si>
  <si>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</si>
  <si>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</si>
  <si>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</si>
  <si>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</si>
  <si>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</si>
  <si>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</si>
  <si>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</si>
  <si>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</si>
  <si>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</si>
  <si>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</si>
  <si>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</si>
  <si>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</si>
  <si>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</si>
  <si>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</si>
  <si>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</si>
  <si>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</si>
  <si>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</si>
  <si>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</si>
  <si>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</si>
  <si>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</si>
  <si>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</si>
  <si>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</si>
  <si>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</si>
  <si>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</si>
  <si>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</si>
  <si>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</si>
  <si>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</si>
  <si>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</si>
  <si>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</si>
  <si>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</si>
  <si>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</si>
  <si>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</si>
  <si>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</si>
  <si>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</si>
  <si>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</si>
  <si>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</si>
  <si>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</si>
  <si>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</si>
  <si>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</si>
  <si>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</si>
  <si>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</si>
  <si>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</si>
  <si>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</si>
  <si>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</si>
  <si>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</si>
  <si>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</si>
  <si>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</si>
  <si>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</si>
  <si>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</si>
  <si>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</si>
  <si>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</si>
  <si>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</si>
  <si>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</si>
  <si>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</si>
  <si>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</si>
  <si>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</si>
  <si>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</si>
  <si>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</si>
  <si>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</si>
  <si>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</si>
  <si>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</si>
  <si>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</si>
  <si>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</si>
  <si>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</si>
  <si>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</si>
  <si>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</si>
  <si>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</si>
  <si>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</si>
  <si>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</si>
  <si>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</si>
  <si>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</si>
  <si>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</si>
  <si>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</si>
  <si>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</si>
  <si>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</si>
  <si>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</si>
  <si>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</si>
  <si>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</si>
  <si>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</si>
  <si>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</si>
  <si>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</si>
  <si>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</si>
  <si>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</si>
  <si>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</si>
  <si>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</si>
  <si>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</si>
  <si>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</si>
  <si>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</si>
  <si>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</si>
  <si>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</si>
  <si>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</si>
  <si>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</si>
  <si>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</si>
  <si>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</si>
  <si>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</si>
  <si>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</si>
  <si>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</si>
  <si>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</si>
  <si>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</si>
  <si>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</si>
  <si>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</si>
  <si>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</si>
  <si>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</si>
  <si>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</si>
  <si>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</si>
  <si>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</si>
  <si>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</si>
  <si>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</si>
  <si>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</si>
  <si>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</si>
  <si>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</si>
  <si>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</si>
  <si>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</si>
  <si>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</si>
  <si>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</si>
  <si>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</si>
  <si>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</si>
  <si>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</si>
  <si>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</si>
  <si>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</si>
  <si>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</si>
  <si>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</si>
  <si>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</si>
  <si>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</si>
  <si>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</si>
  <si>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</si>
  <si>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</si>
  <si>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</si>
  <si>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</si>
  <si>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</si>
  <si>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</si>
  <si>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</si>
  <si>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</si>
  <si>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</si>
  <si>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</si>
  <si>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</si>
  <si>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</si>
  <si>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</si>
  <si>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</si>
  <si>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</si>
  <si>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</si>
  <si>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</si>
  <si>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</si>
  <si>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</si>
  <si>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</si>
  <si>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</si>
  <si>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</si>
  <si>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</si>
  <si>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</si>
  <si>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</si>
  <si>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</si>
  <si>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</si>
  <si>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</si>
  <si>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</si>
  <si>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</si>
  <si>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</si>
  <si>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</si>
  <si>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</si>
  <si>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</si>
  <si>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</si>
  <si>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</si>
  <si>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</si>
  <si>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</si>
  <si>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</si>
  <si>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</si>
  <si>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</si>
  <si>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</si>
  <si>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</si>
  <si>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</si>
  <si>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</si>
  <si>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</si>
  <si>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</si>
  <si>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</si>
  <si>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</si>
  <si>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</si>
  <si>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</si>
  <si>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</si>
  <si>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</si>
  <si>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</si>
  <si>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</si>
  <si>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</si>
  <si>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</si>
  <si>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</si>
  <si>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</si>
  <si>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</si>
  <si>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</si>
  <si>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</si>
  <si>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</si>
  <si>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</si>
  <si>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</si>
  <si>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</si>
  <si>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</si>
  <si>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</si>
  <si>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</si>
  <si>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</si>
  <si>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</si>
  <si>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</si>
  <si>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</si>
  <si>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</si>
  <si>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</si>
  <si>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</si>
  <si>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</si>
  <si>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</si>
  <si>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</si>
  <si>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</si>
  <si>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</si>
  <si>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</si>
  <si>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</si>
  <si>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</si>
  <si>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</si>
  <si>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</si>
  <si>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</si>
  <si>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</si>
  <si>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</si>
  <si>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</si>
  <si>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</si>
  <si>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</si>
  <si>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</si>
  <si>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</si>
  <si>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</si>
  <si>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</si>
  <si>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</si>
  <si>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</si>
  <si>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</si>
  <si>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</si>
  <si>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</si>
  <si>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</si>
  <si>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</si>
  <si>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</si>
  <si>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</si>
  <si>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</si>
  <si>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</si>
  <si>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</si>
  <si>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</si>
  <si>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</si>
  <si>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</si>
  <si>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</si>
  <si>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</si>
  <si>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</si>
  <si>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</si>
  <si>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</si>
  <si>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</si>
  <si>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</si>
  <si>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</si>
  <si>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</si>
  <si>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</si>
  <si>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</si>
  <si>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</si>
  <si>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</si>
  <si>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</si>
  <si>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</si>
  <si>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</si>
  <si>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</si>
  <si>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</si>
  <si>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</si>
  <si>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</si>
  <si>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</si>
  <si>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</si>
  <si>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</si>
  <si>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</si>
  <si>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</si>
  <si>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</si>
  <si>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</si>
  <si>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</si>
  <si>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</si>
  <si>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</si>
  <si>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</si>
  <si>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</si>
  <si>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</si>
  <si>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</si>
  <si>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</si>
  <si>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</si>
  <si>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</si>
  <si>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</si>
  <si>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</si>
  <si>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</si>
  <si>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</si>
  <si>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</si>
  <si>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</si>
  <si>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</si>
  <si>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</si>
  <si>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</si>
  <si>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</si>
  <si>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</si>
  <si>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</si>
  <si>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</si>
  <si>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</si>
  <si>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</si>
  <si>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</si>
  <si>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</si>
  <si>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</si>
  <si>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</si>
  <si>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</si>
  <si>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</si>
  <si>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</si>
  <si>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</si>
  <si>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</si>
  <si>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</si>
  <si>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</si>
  <si>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</si>
  <si>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</si>
  <si>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</si>
  <si>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</si>
  <si>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</si>
  <si>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</si>
  <si>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</si>
  <si>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</si>
  <si>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</si>
  <si>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</si>
  <si>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</si>
  <si>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</si>
  <si>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</si>
  <si>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</si>
  <si>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</si>
  <si>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</si>
  <si>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</si>
  <si>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</si>
  <si>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</si>
  <si>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</si>
  <si>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</si>
  <si>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</si>
  <si>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</si>
  <si>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</si>
  <si>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</si>
  <si>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</si>
  <si>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</si>
  <si>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</si>
  <si>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</si>
  <si>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</si>
  <si>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</si>
  <si>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</si>
  <si>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</si>
  <si>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</si>
  <si>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</si>
  <si>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</si>
  <si>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</si>
  <si>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</si>
  <si>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</si>
  <si>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</si>
  <si>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</si>
  <si>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</si>
  <si>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</si>
  <si>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</si>
  <si>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</si>
  <si>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</si>
  <si>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</si>
  <si>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</si>
  <si>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</si>
  <si>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</si>
  <si>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</si>
  <si>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</si>
  <si>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</si>
  <si>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</si>
  <si>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</si>
  <si>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</si>
  <si>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</si>
  <si>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</si>
  <si>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</si>
  <si>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</si>
  <si>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</si>
  <si>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</si>
  <si>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</si>
  <si>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</si>
  <si>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</si>
  <si>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</si>
  <si>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</si>
  <si>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</si>
  <si>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</si>
  <si>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</si>
  <si>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</si>
  <si>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</si>
  <si>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</si>
  <si>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</si>
  <si>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</si>
  <si>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</si>
  <si>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</si>
  <si>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</si>
  <si>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</si>
  <si>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</si>
  <si>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</si>
  <si>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</si>
  <si>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</si>
  <si>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</si>
  <si>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</si>
  <si>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</si>
  <si>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</si>
  <si>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</si>
  <si>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</si>
  <si>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</si>
  <si>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</si>
  <si>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</si>
  <si>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</si>
  <si>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</si>
  <si>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</si>
  <si>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</si>
  <si>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</si>
  <si>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</si>
  <si>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</si>
  <si>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</si>
  <si>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</si>
  <si>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</si>
  <si>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</si>
  <si>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</si>
  <si>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</si>
  <si>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</si>
  <si>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</si>
  <si>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</si>
  <si>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</si>
  <si>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</si>
  <si>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</si>
  <si>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</si>
  <si>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</si>
  <si>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</si>
  <si>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</si>
  <si>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</si>
  <si>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</si>
  <si>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</si>
  <si>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</si>
  <si>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</si>
  <si>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</si>
  <si>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</si>
  <si>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</si>
  <si>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</si>
  <si>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</si>
  <si>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</si>
  <si>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</si>
  <si>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</si>
  <si>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</si>
  <si>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</si>
  <si>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</si>
  <si>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</si>
  <si>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</si>
  <si>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</si>
  <si>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</si>
  <si>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</si>
  <si>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</si>
  <si>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</si>
  <si>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</si>
  <si>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</si>
  <si>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</si>
  <si>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</si>
  <si>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</si>
  <si>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</si>
  <si>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</si>
  <si>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</si>
  <si>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</si>
  <si>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</si>
  <si>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</si>
  <si>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</si>
  <si>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</si>
  <si>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</si>
  <si>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</si>
  <si>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</si>
  <si>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</si>
  <si>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</si>
  <si>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</si>
  <si>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</si>
  <si>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</si>
  <si>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</si>
  <si>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</si>
  <si>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</si>
  <si>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</si>
  <si>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</si>
  <si>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</si>
  <si>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</si>
  <si>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</si>
  <si>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</si>
  <si>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</si>
  <si>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</si>
  <si>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</si>
  <si>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</si>
  <si>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</si>
  <si>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</si>
  <si>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</si>
  <si>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</si>
  <si>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</si>
  <si>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</si>
  <si>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</si>
  <si>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</si>
  <si>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</si>
  <si>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</si>
  <si>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</si>
  <si>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</si>
  <si>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</si>
  <si>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</si>
  <si>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</si>
  <si>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</si>
  <si>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</si>
  <si>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</si>
  <si>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</si>
  <si>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</si>
  <si>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</si>
  <si>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</si>
  <si>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</si>
  <si>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</si>
  <si>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</si>
  <si>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</si>
  <si>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</si>
  <si>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</si>
  <si>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</si>
  <si>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</si>
  <si>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</si>
  <si>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</si>
  <si>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</si>
  <si>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</si>
  <si>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</si>
  <si>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</si>
  <si>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</si>
  <si>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</si>
  <si>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</si>
  <si>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</si>
  <si>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</si>
  <si>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</si>
  <si>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</si>
  <si>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</si>
  <si>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</si>
  <si>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</si>
  <si>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</si>
  <si>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</si>
  <si>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</si>
  <si>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</si>
  <si>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</si>
  <si>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</si>
  <si>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</si>
  <si>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</si>
  <si>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</si>
  <si>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</si>
  <si>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</si>
  <si>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</si>
  <si>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</si>
  <si>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</si>
  <si>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</si>
  <si>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</si>
  <si>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</si>
  <si>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</si>
  <si>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</si>
  <si>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</si>
  <si>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</si>
  <si>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</si>
  <si>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</si>
  <si>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</si>
  <si>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</si>
  <si>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</si>
  <si>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</si>
  <si>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</si>
  <si>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</si>
  <si>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</si>
  <si>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</si>
  <si>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</si>
  <si>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</si>
  <si>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</si>
  <si>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</si>
  <si>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</si>
  <si>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</si>
  <si>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</si>
  <si>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</si>
  <si>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</si>
  <si>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</si>
  <si>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</si>
  <si>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</si>
  <si>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</si>
  <si>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</si>
  <si>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</si>
  <si>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</si>
  <si>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</si>
  <si>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</si>
  <si>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</si>
  <si>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</si>
  <si>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</si>
  <si>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</si>
  <si>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</si>
  <si>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</si>
  <si>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</si>
  <si>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</si>
  <si>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</si>
  <si>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</si>
  <si>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</si>
  <si>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</si>
  <si>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</si>
  <si>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</si>
  <si>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</si>
  <si>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</si>
  <si>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</si>
  <si>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</si>
  <si>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</si>
  <si>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</si>
  <si>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</si>
  <si>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</si>
  <si>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</si>
  <si>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</si>
  <si>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</si>
  <si>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</si>
  <si>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</si>
  <si>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</si>
  <si>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</si>
  <si>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</si>
  <si>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</si>
  <si>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</si>
  <si>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</si>
  <si>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</si>
  <si>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</si>
  <si>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</si>
  <si>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</si>
  <si>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</si>
  <si>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</si>
  <si>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</si>
  <si>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</si>
  <si>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</si>
  <si>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</si>
  <si>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</si>
  <si>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</si>
  <si>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</si>
  <si>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</si>
  <si>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</si>
  <si>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</si>
  <si>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</si>
  <si>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</si>
  <si>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</si>
  <si>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</si>
  <si>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</si>
  <si>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</si>
  <si>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</si>
  <si>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</si>
  <si>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</si>
  <si>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</si>
  <si>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</si>
  <si>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</si>
  <si>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</si>
  <si>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</si>
  <si>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</si>
  <si>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</si>
  <si>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</si>
  <si>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</si>
  <si>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</si>
  <si>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</si>
  <si>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</si>
  <si>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</si>
  <si>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</si>
  <si>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</si>
  <si>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</si>
  <si>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</si>
  <si>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</si>
  <si>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</si>
  <si>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</si>
  <si>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</si>
  <si>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</si>
  <si>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</si>
  <si>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</si>
  <si>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</si>
  <si>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</si>
  <si>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</si>
  <si>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</si>
  <si>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</si>
  <si>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</si>
  <si>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</si>
  <si>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</si>
  <si>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</si>
  <si>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</si>
  <si>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</si>
  <si>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</si>
  <si>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</si>
  <si>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</si>
  <si>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</si>
  <si>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</si>
  <si>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</si>
  <si>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</si>
  <si>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</si>
  <si>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</si>
  <si>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</si>
  <si>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</si>
  <si>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</si>
  <si>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</si>
  <si>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</si>
  <si>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</si>
  <si>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</si>
  <si>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</si>
  <si>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</si>
  <si>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</si>
  <si>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</si>
  <si>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</si>
  <si>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</si>
  <si>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</si>
  <si>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</si>
  <si>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</si>
  <si>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</si>
  <si>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</si>
  <si>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</si>
  <si>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</si>
  <si>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</si>
  <si>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</si>
  <si>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</si>
  <si>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</si>
  <si>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</si>
  <si>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</si>
  <si>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</si>
  <si>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</si>
  <si>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</si>
  <si>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</si>
  <si>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</si>
  <si>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</si>
  <si>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</si>
  <si>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</si>
  <si>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</si>
  <si>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</si>
  <si>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</si>
  <si>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</si>
  <si>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</si>
  <si>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</si>
  <si>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</si>
  <si>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</si>
  <si>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</si>
  <si>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</si>
  <si>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</si>
  <si>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</si>
  <si>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</si>
  <si>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</si>
  <si>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</si>
  <si>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</si>
  <si>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</si>
  <si>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</si>
  <si>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</si>
  <si>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</si>
  <si>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</si>
  <si>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</si>
  <si>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</si>
  <si>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</si>
  <si>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</si>
  <si>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</si>
  <si>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</si>
  <si>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</si>
  <si>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</si>
  <si>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</si>
  <si>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</si>
  <si>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</si>
  <si>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</si>
  <si>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</si>
  <si>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</si>
  <si>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</si>
  <si>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</si>
  <si>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</si>
  <si>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</si>
  <si>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</si>
  <si>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</si>
  <si>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</si>
  <si>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</si>
  <si>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</si>
  <si>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</si>
  <si>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</si>
  <si>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</si>
  <si>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</si>
  <si>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</si>
  <si>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</si>
  <si>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</si>
  <si>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</si>
  <si>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</si>
  <si>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</si>
  <si>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</si>
  <si>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</si>
  <si>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</si>
  <si>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</si>
  <si>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</si>
  <si>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</si>
  <si>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</si>
  <si>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</si>
  <si>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</si>
  <si>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</si>
  <si>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</si>
  <si>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</si>
  <si>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</si>
  <si>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</si>
  <si>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</si>
  <si>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</si>
  <si>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</si>
  <si>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</si>
  <si>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</si>
  <si>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</si>
  <si>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</si>
  <si>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</si>
  <si>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</si>
  <si>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</si>
  <si>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</si>
  <si>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</si>
  <si>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</si>
  <si>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</si>
  <si>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</si>
  <si>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</si>
  <si>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</si>
  <si>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</si>
  <si>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</si>
  <si>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</si>
  <si>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</si>
  <si>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</si>
  <si>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</si>
  <si>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</si>
  <si>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</si>
  <si>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</si>
  <si>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</si>
  <si>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</si>
  <si>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</si>
  <si>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</si>
  <si>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</si>
  <si>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</si>
  <si>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</si>
  <si>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</si>
  <si>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</si>
  <si>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</si>
  <si>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</si>
  <si>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</si>
  <si>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</si>
  <si>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</si>
  <si>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</si>
  <si>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</si>
  <si>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</si>
  <si>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</si>
  <si>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</si>
  <si>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</si>
  <si>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</si>
  <si>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</si>
  <si>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</si>
  <si>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</si>
  <si>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</si>
  <si>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</si>
  <si>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</si>
  <si>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</si>
  <si>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</si>
  <si>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</si>
  <si>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</si>
  <si>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</si>
  <si>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</si>
  <si>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</si>
  <si>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</si>
  <si>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</si>
  <si>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</si>
  <si>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</si>
  <si>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</si>
  <si>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</si>
  <si>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</si>
  <si>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</si>
  <si>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</si>
  <si>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</si>
  <si>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</si>
  <si>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</si>
  <si>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</si>
  <si>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</si>
  <si>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</si>
  <si>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</si>
  <si>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</si>
  <si>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</si>
  <si>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</si>
  <si>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</si>
  <si>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</si>
  <si>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</si>
  <si>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</si>
  <si>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</si>
  <si>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</si>
  <si>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</si>
  <si>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</si>
  <si>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</si>
  <si>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</si>
  <si>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</si>
  <si>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</si>
  <si>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</si>
  <si>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</si>
  <si>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</si>
  <si>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</si>
  <si>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</si>
  <si>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</si>
  <si>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</si>
  <si>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</si>
  <si>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</si>
  <si>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</si>
  <si>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</si>
  <si>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</si>
  <si>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</si>
  <si>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</si>
  <si>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</si>
  <si>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</si>
  <si>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</si>
  <si>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</si>
  <si>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</si>
  <si>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</si>
  <si>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</si>
  <si>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</si>
  <si>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</si>
  <si>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</si>
  <si>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</si>
  <si>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</si>
  <si>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</si>
  <si>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</si>
  <si>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</si>
  <si>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</si>
  <si>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</si>
  <si>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</si>
  <si>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</si>
  <si>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</si>
  <si>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</si>
  <si>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</si>
  <si>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</si>
  <si>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</si>
  <si>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</si>
  <si>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</si>
  <si>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</si>
  <si>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</si>
  <si>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</si>
  <si>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</si>
  <si>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</si>
  <si>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</si>
  <si>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</si>
  <si>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</si>
  <si>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</si>
  <si>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</si>
  <si>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</si>
  <si>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</si>
  <si>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</si>
  <si>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</si>
  <si>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</si>
  <si>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</si>
  <si>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</si>
  <si>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</si>
  <si>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</si>
  <si>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</si>
  <si>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</si>
  <si>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</si>
  <si>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</si>
  <si>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</si>
  <si>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</si>
  <si>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</si>
  <si>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</si>
  <si>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</si>
  <si>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</si>
  <si>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</si>
  <si>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</si>
  <si>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</si>
  <si>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</si>
  <si>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</si>
  <si>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</si>
  <si>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</si>
  <si>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</si>
  <si>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</si>
  <si>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</si>
  <si>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</si>
  <si>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</si>
  <si>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</si>
  <si>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</si>
  <si>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</si>
  <si>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</si>
  <si>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</si>
  <si>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</si>
  <si>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</si>
  <si>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</si>
  <si>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</si>
  <si>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</si>
  <si>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</si>
  <si>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</si>
  <si>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</si>
  <si>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</si>
  <si>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</si>
  <si>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</si>
  <si>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</si>
  <si>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</si>
  <si>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</si>
  <si>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</si>
  <si>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</si>
  <si>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</si>
  <si>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</si>
  <si>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</si>
  <si>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</si>
  <si>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</si>
  <si>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</si>
  <si>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</si>
  <si>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</si>
  <si>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</si>
  <si>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</si>
  <si>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</si>
  <si>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</si>
  <si>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</si>
  <si>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</si>
  <si>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</si>
  <si>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</si>
  <si>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</si>
  <si>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</si>
  <si>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</si>
  <si>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</si>
  <si>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</si>
  <si>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</si>
  <si>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</si>
  <si>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</si>
  <si>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</si>
  <si>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</si>
  <si>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</si>
  <si>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</si>
  <si>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</si>
  <si>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</si>
  <si>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</si>
  <si>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</si>
  <si>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</si>
  <si>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</si>
  <si>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</si>
  <si>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</si>
  <si>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</si>
  <si>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</si>
  <si>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</si>
  <si>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</si>
  <si>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</si>
  <si>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</si>
  <si>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</si>
  <si>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</si>
  <si>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</si>
  <si>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</si>
  <si>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</si>
  <si>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</si>
  <si>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</si>
  <si>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</si>
  <si>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</si>
  <si>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</si>
  <si>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</si>
  <si>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</si>
  <si>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</si>
  <si>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</si>
  <si>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</si>
  <si>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</si>
  <si>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</si>
  <si>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</si>
  <si>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</si>
  <si>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</si>
  <si>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</si>
  <si>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</si>
  <si>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</si>
  <si>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</si>
  <si>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</si>
  <si>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</si>
  <si>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</si>
  <si>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</si>
  <si>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</si>
  <si>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</si>
  <si>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</si>
  <si>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</si>
  <si>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</si>
  <si>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</si>
  <si>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</si>
  <si>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</si>
  <si>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</si>
  <si>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</si>
  <si>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</si>
  <si>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</si>
  <si>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</si>
  <si>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</si>
  <si>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</si>
  <si>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</si>
  <si>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</si>
  <si>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</si>
  <si>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</si>
  <si>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</si>
  <si>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</si>
  <si>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</si>
  <si>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</si>
  <si>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</si>
  <si>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</si>
  <si>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</si>
  <si>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</si>
  <si>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</si>
  <si>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</si>
  <si>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</si>
  <si>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</si>
  <si>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</si>
  <si>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</si>
  <si>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</si>
  <si>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</si>
  <si>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</si>
  <si>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</si>
  <si>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</si>
  <si>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</si>
  <si>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</si>
  <si>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</si>
  <si>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</si>
  <si>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</si>
  <si>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</si>
  <si>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</si>
  <si>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</si>
  <si>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</si>
  <si>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</si>
  <si>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</si>
  <si>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</si>
  <si>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</si>
  <si>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</si>
  <si>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</si>
  <si>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</si>
  <si>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</si>
  <si>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</si>
  <si>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</si>
  <si>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</si>
  <si>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</si>
  <si>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</si>
  <si>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</si>
  <si>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</si>
  <si>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</si>
  <si>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</si>
  <si>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</si>
  <si>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</si>
  <si>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</si>
  <si>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</si>
  <si>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</si>
  <si>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</si>
  <si>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</si>
  <si>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</si>
  <si>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</si>
  <si>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</si>
  <si>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</si>
  <si>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</si>
  <si>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</si>
  <si>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</si>
  <si>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</si>
  <si>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</si>
  <si>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</si>
  <si>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</si>
  <si>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</si>
  <si>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</si>
  <si>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</si>
  <si>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</si>
  <si>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</si>
  <si>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</si>
  <si>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</si>
  <si>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</si>
  <si>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</si>
  <si>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</si>
  <si>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</si>
  <si>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</si>
  <si>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</si>
  <si>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</si>
  <si>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</si>
  <si>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</si>
  <si>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</si>
  <si>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</si>
  <si>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</si>
  <si>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</si>
  <si>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</si>
  <si>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</si>
  <si>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</si>
  <si>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</si>
  <si>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</si>
  <si>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</si>
  <si>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</si>
  <si>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</si>
  <si>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</si>
  <si>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</si>
  <si>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</si>
  <si>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</si>
  <si>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</si>
  <si>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</si>
  <si>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</si>
  <si>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</si>
  <si>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</si>
  <si>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</si>
  <si>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</si>
  <si>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</si>
  <si>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</si>
  <si>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</si>
  <si>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</si>
  <si>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</si>
  <si>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</si>
  <si>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</si>
  <si>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</si>
  <si>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</si>
  <si>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</si>
  <si>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</si>
  <si>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</si>
  <si>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</si>
  <si>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</si>
  <si>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</si>
  <si>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</si>
  <si>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</si>
  <si>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</si>
  <si>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</si>
  <si>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</si>
  <si>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</si>
  <si>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</si>
  <si>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</si>
  <si>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</si>
  <si>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</si>
  <si>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</si>
  <si>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</si>
  <si>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</si>
  <si>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</si>
  <si>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</si>
  <si>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</si>
  <si>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</si>
  <si>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</si>
  <si>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</si>
  <si>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</si>
  <si>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</si>
  <si>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</si>
  <si>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</si>
  <si>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</si>
  <si>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</si>
  <si>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</si>
  <si>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</si>
  <si>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</si>
  <si>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</si>
  <si>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</si>
  <si>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</si>
  <si>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</si>
  <si>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</si>
  <si>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</si>
  <si>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</si>
  <si>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</si>
  <si>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</si>
  <si>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</si>
  <si>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</si>
  <si>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</si>
  <si>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</si>
  <si>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</si>
  <si>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</si>
  <si>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</si>
  <si>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</si>
  <si>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</si>
  <si>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</si>
  <si>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</si>
  <si>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</si>
  <si>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</si>
  <si>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</si>
  <si>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</si>
  <si>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</si>
  <si>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</si>
  <si>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</si>
  <si>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</si>
  <si>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</si>
  <si>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</si>
  <si>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</si>
  <si>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</si>
  <si>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</si>
  <si>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</si>
  <si>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</si>
  <si>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</si>
  <si>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</si>
  <si>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</si>
  <si>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</si>
  <si>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</si>
  <si>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</si>
  <si>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</si>
  <si>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</si>
  <si>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</si>
  <si>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</si>
  <si>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</si>
  <si>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</si>
  <si>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</si>
  <si>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</si>
  <si>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</si>
  <si>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</si>
  <si>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</si>
  <si>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</si>
  <si>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</si>
  <si>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</si>
  <si>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</si>
  <si>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</si>
  <si>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</si>
  <si>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</si>
  <si>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</si>
  <si>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</si>
  <si>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</si>
  <si>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</si>
  <si>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</si>
  <si>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</si>
  <si>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</si>
  <si>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</si>
  <si>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</si>
  <si>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</si>
  <si>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</si>
  <si>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</si>
  <si>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</si>
  <si>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</si>
  <si>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</si>
  <si>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</si>
  <si>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</si>
  <si>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</si>
  <si>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</si>
  <si>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</si>
  <si>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</si>
  <si>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</si>
  <si>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</si>
  <si>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</si>
  <si>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</si>
  <si>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</si>
  <si>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</si>
  <si>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</si>
  <si>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</si>
  <si>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</si>
  <si>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</si>
  <si>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</si>
  <si>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</si>
  <si>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</si>
  <si>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</si>
  <si>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</si>
  <si>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</si>
  <si>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</si>
  <si>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</si>
  <si>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</si>
  <si>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</si>
  <si>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</si>
  <si>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</si>
  <si>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</si>
  <si>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</si>
  <si>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</si>
  <si>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</si>
  <si>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</si>
  <si>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</si>
  <si>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</si>
  <si>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</si>
  <si>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</si>
  <si>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</si>
  <si>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</si>
  <si>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</si>
  <si>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</si>
  <si>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</si>
  <si>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</si>
  <si>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</si>
  <si>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</si>
  <si>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</si>
  <si>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</si>
  <si>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</si>
  <si>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</si>
  <si>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</si>
  <si>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</si>
  <si>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</si>
  <si>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</si>
  <si>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</si>
  <si>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</si>
  <si>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</si>
  <si>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</si>
  <si>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</si>
  <si>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</si>
  <si>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</si>
  <si>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</si>
  <si>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</si>
  <si>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</si>
  <si>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</si>
  <si>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</si>
  <si>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</si>
  <si>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</si>
  <si>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</si>
  <si>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</si>
  <si>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</si>
  <si>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</si>
  <si>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</si>
  <si>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</si>
  <si>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</si>
  <si>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</si>
  <si>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</si>
  <si>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</si>
  <si>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</si>
  <si>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</si>
  <si>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</si>
  <si>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</si>
  <si>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</si>
  <si>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</si>
  <si>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</si>
  <si>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</si>
  <si>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</si>
  <si>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</si>
  <si>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</si>
  <si>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</si>
  <si>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</si>
  <si>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</si>
  <si>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</si>
  <si>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</si>
  <si>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</si>
  <si>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</si>
  <si>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</si>
  <si>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</si>
  <si>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</si>
  <si>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</si>
  <si>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</si>
  <si>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</si>
  <si>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</si>
  <si>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</si>
  <si>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</si>
  <si>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</si>
  <si>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</si>
  <si>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</si>
  <si>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</si>
  <si>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</si>
  <si>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</si>
  <si>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</si>
  <si>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</si>
  <si>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</si>
  <si>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</si>
  <si>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</si>
  <si>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</si>
  <si>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</si>
  <si>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</si>
  <si>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</si>
  <si>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</si>
  <si>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</si>
  <si>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</si>
  <si>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</si>
  <si>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</si>
  <si>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</si>
  <si>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</si>
  <si>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</si>
  <si>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</si>
  <si>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</si>
  <si>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</si>
  <si>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</si>
  <si>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</si>
  <si>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</si>
  <si>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</si>
  <si>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</si>
  <si>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</si>
  <si>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</si>
  <si>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</si>
  <si>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</si>
  <si>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</si>
  <si>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</si>
  <si>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</si>
  <si>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</si>
  <si>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</si>
  <si>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</si>
  <si>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</si>
  <si>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</si>
  <si>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</si>
  <si>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</si>
  <si>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</si>
  <si>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</si>
  <si>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</si>
  <si>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</si>
  <si>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</si>
  <si>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</si>
  <si>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</si>
  <si>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</si>
  <si>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</si>
  <si>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</si>
  <si>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</si>
  <si>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</si>
  <si>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</si>
  <si>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</si>
  <si>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</si>
  <si>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</si>
  <si>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</si>
  <si>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</si>
  <si>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</si>
  <si>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</si>
  <si>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</si>
  <si>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</si>
  <si>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</si>
  <si>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</si>
  <si>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</si>
  <si>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</si>
  <si>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</si>
  <si>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</si>
  <si>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</si>
  <si>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</si>
  <si>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</si>
  <si>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</si>
  <si>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</si>
  <si>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</si>
  <si>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</si>
  <si>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</si>
  <si>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</si>
  <si>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</si>
  <si>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</si>
  <si>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</si>
  <si>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</si>
  <si>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</si>
  <si>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</si>
  <si>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</si>
  <si>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</si>
  <si>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</si>
  <si>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</si>
  <si>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</si>
  <si>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</si>
  <si>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</si>
  <si>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</si>
  <si>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</si>
  <si>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</si>
  <si>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</si>
  <si>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</si>
  <si>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</si>
  <si>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</si>
  <si>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</si>
  <si>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</si>
  <si>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</si>
  <si>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</si>
  <si>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</si>
  <si>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</si>
  <si>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</si>
  <si>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</si>
  <si>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</si>
  <si>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</si>
  <si>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</si>
  <si>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</si>
  <si>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</si>
  <si>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</si>
  <si>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</si>
  <si>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</si>
  <si>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</si>
  <si>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</si>
  <si>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</si>
  <si>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</si>
  <si>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</si>
  <si>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</si>
  <si>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</si>
  <si>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</si>
  <si>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</si>
  <si>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</si>
  <si>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</si>
  <si>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</si>
  <si>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</si>
  <si>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</si>
  <si>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</si>
  <si>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</si>
  <si>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</si>
  <si>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</si>
  <si>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</si>
  <si>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</si>
  <si>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</si>
  <si>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</si>
  <si>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</si>
  <si>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</si>
  <si>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</si>
  <si>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</si>
  <si>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</si>
  <si>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</si>
  <si>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</si>
  <si>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</si>
  <si>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</si>
  <si>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</si>
  <si>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</si>
  <si>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</si>
  <si>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</si>
  <si>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</si>
  <si>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</si>
  <si>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</si>
  <si>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</si>
  <si>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</si>
  <si>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</si>
  <si>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</si>
  <si>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</si>
  <si>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</si>
  <si>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</si>
  <si>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</si>
  <si>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</si>
  <si>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</si>
  <si>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</si>
  <si>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</si>
  <si>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</si>
  <si>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</si>
  <si>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</si>
  <si>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</si>
  <si>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</si>
  <si>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</si>
  <si>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</si>
  <si>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</si>
  <si>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</si>
  <si>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</si>
  <si>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</si>
  <si>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</si>
  <si>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</si>
  <si>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</si>
  <si>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</si>
  <si>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</si>
  <si>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</si>
  <si>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</si>
  <si>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</si>
  <si>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</si>
  <si>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</si>
  <si>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</si>
  <si>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</si>
  <si>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</si>
  <si>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</si>
  <si>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</si>
  <si>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</si>
  <si>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</si>
  <si>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</si>
  <si>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</si>
  <si>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</si>
  <si>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</si>
  <si>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</si>
  <si>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</si>
  <si>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</si>
  <si>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</si>
  <si>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</si>
  <si>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</si>
  <si>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</si>
  <si>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</si>
  <si>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</si>
  <si>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</si>
  <si>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</si>
  <si>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</si>
  <si>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</si>
  <si>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</si>
  <si>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</si>
  <si>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</si>
  <si>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</si>
  <si>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</si>
  <si>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</si>
  <si>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</si>
  <si>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</si>
  <si>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</si>
  <si>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</si>
  <si>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</si>
  <si>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</si>
  <si>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</si>
  <si>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</si>
  <si>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</si>
  <si>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</si>
  <si>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</si>
  <si>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</si>
  <si>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</si>
  <si>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</si>
  <si>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</si>
  <si>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</si>
  <si>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</si>
  <si>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</si>
  <si>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</si>
  <si>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</si>
  <si>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</si>
  <si>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</si>
  <si>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</si>
  <si>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</si>
  <si>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</si>
  <si>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</si>
  <si>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</si>
  <si>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</si>
  <si>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</si>
  <si>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</si>
  <si>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</si>
  <si>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</si>
  <si>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</si>
  <si>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</si>
  <si>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</si>
  <si>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</si>
  <si>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</si>
  <si>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</si>
  <si>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</si>
  <si>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</si>
  <si>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</si>
  <si>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</si>
  <si>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</si>
  <si>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</si>
  <si>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</si>
  <si>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</si>
  <si>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</si>
  <si>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</si>
  <si>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</si>
  <si>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</si>
  <si>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</si>
  <si>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</si>
  <si>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</si>
  <si>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</si>
  <si>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</si>
  <si>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</si>
  <si>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</si>
  <si>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</si>
  <si>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</si>
  <si>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</si>
  <si>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</si>
  <si>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</si>
  <si>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</si>
  <si>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</si>
  <si>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</si>
  <si>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</si>
  <si>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</si>
  <si>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</si>
  <si>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</si>
  <si>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</si>
  <si>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</si>
  <si>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</si>
  <si>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</si>
  <si>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</si>
  <si>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</si>
  <si>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</si>
  <si>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</si>
  <si>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</si>
  <si>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</si>
  <si>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</si>
  <si>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</si>
  <si>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</si>
  <si>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</si>
  <si>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</si>
  <si>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</si>
  <si>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</si>
  <si>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</si>
  <si>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</si>
  <si>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</si>
  <si>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</si>
  <si>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</si>
  <si>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</si>
  <si>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</si>
  <si>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</si>
  <si>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</si>
  <si>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</si>
  <si>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</si>
  <si>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</si>
  <si>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</si>
  <si>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</si>
  <si>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</si>
  <si>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</si>
  <si>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</si>
  <si>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</si>
  <si>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</si>
  <si>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</si>
  <si>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</si>
  <si>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</si>
  <si>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</si>
  <si>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</si>
  <si>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</si>
  <si>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</si>
  <si>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</si>
  <si>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</si>
  <si>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</si>
  <si>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</si>
  <si>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</si>
  <si>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</si>
  <si>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</si>
  <si>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</si>
  <si>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</si>
  <si>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</si>
  <si>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</si>
  <si>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</si>
  <si>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</si>
  <si>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</si>
  <si>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</si>
  <si>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</si>
  <si>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</si>
  <si>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</si>
  <si>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</si>
  <si>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</si>
  <si>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</si>
  <si>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</si>
  <si>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</si>
  <si>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</si>
  <si>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</si>
  <si>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</si>
  <si>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</si>
  <si>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</si>
  <si>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</si>
  <si>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</si>
  <si>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</si>
  <si>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</si>
  <si>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</si>
  <si>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</si>
  <si>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</si>
  <si>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</si>
  <si>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</si>
  <si>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</si>
  <si>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</si>
  <si>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</si>
  <si>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</si>
  <si>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</si>
  <si>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</si>
  <si>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</si>
  <si>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</si>
  <si>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</si>
  <si>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</si>
  <si>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</si>
  <si>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</si>
  <si>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</si>
  <si>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</si>
  <si>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</si>
  <si>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</si>
  <si>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</si>
  <si>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</si>
  <si>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</si>
  <si>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</si>
  <si>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</si>
  <si>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</si>
  <si>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</si>
  <si>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</si>
  <si>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</si>
  <si>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</si>
  <si>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</si>
  <si>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</si>
  <si>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</si>
  <si>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</si>
  <si>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</si>
  <si>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</si>
  <si>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</si>
  <si>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</si>
  <si>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</si>
  <si>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</si>
  <si>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</si>
  <si>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</si>
  <si>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</si>
  <si>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</si>
  <si>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</si>
  <si>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</si>
  <si>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</si>
  <si>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</si>
  <si>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</si>
  <si>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</si>
  <si>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</si>
  <si>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</si>
  <si>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</si>
  <si>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</si>
  <si>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</si>
  <si>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</si>
  <si>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</si>
  <si>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</si>
  <si>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</si>
  <si>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</si>
  <si>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</si>
  <si>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</si>
  <si>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</si>
  <si>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</si>
  <si>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</si>
  <si>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</si>
  <si>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</si>
  <si>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</si>
  <si>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</si>
  <si>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</si>
  <si>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</si>
  <si>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</si>
  <si>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</si>
  <si>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</si>
  <si>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</si>
  <si>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</si>
  <si>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</si>
  <si>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</si>
  <si>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</si>
  <si>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</si>
  <si>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</si>
  <si>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</si>
  <si>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</si>
  <si>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</si>
  <si>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</si>
  <si>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</si>
  <si>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</si>
  <si>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</si>
  <si>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</si>
  <si>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</si>
  <si>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</si>
  <si>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</si>
  <si>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</si>
  <si>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</si>
  <si>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</si>
  <si>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</si>
  <si>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</si>
  <si>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</si>
  <si>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</si>
  <si>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</si>
  <si>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</si>
  <si>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</si>
  <si>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</si>
  <si>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</si>
  <si>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</si>
  <si>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</si>
  <si>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</si>
  <si>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</si>
  <si>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</si>
  <si>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</si>
  <si>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</si>
  <si>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</si>
  <si>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</si>
  <si>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</si>
  <si>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</si>
  <si>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</si>
  <si>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</si>
  <si>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</si>
  <si>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</si>
  <si>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</si>
  <si>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</si>
  <si>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</si>
  <si>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</si>
  <si>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</si>
  <si>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</si>
  <si>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</si>
  <si>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</si>
  <si>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</si>
  <si>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</si>
  <si>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</si>
  <si>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</si>
  <si>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</si>
  <si>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</si>
  <si>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</si>
  <si>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</si>
  <si>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</si>
  <si>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</si>
  <si>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</si>
  <si>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</si>
  <si>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</si>
  <si>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</si>
  <si>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</si>
  <si>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</si>
  <si>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</si>
  <si>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</si>
  <si>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</si>
  <si>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</si>
  <si>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</si>
  <si>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</si>
  <si>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</si>
  <si>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</si>
  <si>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</si>
  <si>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</si>
  <si>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</si>
  <si>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</si>
  <si>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</si>
  <si>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</si>
  <si>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</si>
  <si>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</si>
  <si>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</si>
  <si>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</si>
  <si>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</si>
  <si>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</si>
  <si>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</si>
  <si>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</si>
  <si>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</si>
  <si>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</si>
  <si>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</si>
  <si>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</si>
  <si>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</si>
  <si>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</si>
  <si>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</si>
  <si>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</si>
  <si>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</si>
  <si>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</si>
  <si>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</si>
  <si>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</si>
  <si>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</si>
  <si>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</si>
  <si>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</si>
  <si>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</si>
  <si>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</si>
  <si>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</si>
  <si>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</si>
  <si>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</si>
  <si>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</si>
  <si>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</si>
  <si>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</si>
  <si>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</si>
  <si>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</si>
  <si>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</si>
  <si>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</si>
  <si>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</si>
  <si>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</si>
  <si>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</si>
  <si>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</si>
  <si>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</si>
  <si>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</si>
  <si>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</si>
  <si>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</si>
  <si>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</si>
  <si>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</si>
  <si>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</si>
  <si>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</si>
  <si>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</si>
  <si>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</si>
  <si>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</si>
  <si>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</si>
  <si>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</si>
  <si>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</si>
  <si>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</si>
  <si>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</si>
  <si>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</si>
  <si>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</si>
  <si>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</si>
  <si>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</si>
  <si>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</si>
  <si>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</si>
  <si>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</si>
  <si>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</si>
  <si>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</si>
  <si>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</si>
  <si>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</si>
  <si>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</si>
  <si>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</si>
  <si>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</si>
  <si>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</si>
  <si>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</si>
  <si>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</si>
  <si>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</si>
  <si>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</si>
  <si>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</si>
  <si>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</si>
  <si>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</si>
  <si>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</si>
  <si>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</si>
  <si>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</si>
  <si>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</si>
  <si>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</si>
  <si>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</si>
  <si>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</si>
  <si>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</si>
  <si>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</si>
  <si>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</si>
  <si>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</si>
  <si>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</si>
  <si>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</si>
  <si>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</si>
  <si>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</si>
  <si>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</si>
  <si>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</si>
  <si>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</si>
  <si>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</si>
  <si>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</si>
  <si>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</si>
  <si>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</si>
  <si>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</si>
  <si>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</si>
  <si>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</si>
  <si>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</si>
  <si>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</si>
  <si>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</si>
  <si>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</si>
  <si>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</si>
  <si>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</si>
  <si>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</si>
  <si>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</si>
  <si>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</si>
  <si>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</si>
  <si>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</si>
  <si>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</si>
  <si>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</si>
  <si>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</si>
  <si>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</si>
  <si>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</si>
  <si>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</si>
  <si>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</si>
  <si>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</si>
  <si>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</si>
  <si>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</si>
  <si>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</si>
  <si>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</si>
  <si>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</si>
  <si>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</si>
  <si>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</si>
  <si>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</si>
  <si>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</si>
  <si>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</si>
  <si>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</si>
  <si>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</si>
  <si>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</si>
  <si>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</si>
  <si>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</si>
  <si>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</si>
  <si>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</si>
  <si>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</si>
  <si>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</si>
  <si>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</si>
  <si>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</si>
  <si>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</si>
  <si>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</si>
  <si>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</si>
  <si>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</si>
  <si>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</si>
  <si>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</si>
  <si>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</si>
  <si>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</si>
  <si>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</si>
  <si>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</si>
  <si>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</si>
  <si>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</si>
  <si>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</si>
  <si>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</si>
  <si>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</si>
  <si>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</si>
  <si>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</si>
  <si>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</si>
  <si>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</si>
  <si>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</si>
  <si>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</si>
  <si>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</si>
  <si>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</si>
  <si>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</si>
  <si>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</si>
  <si>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</si>
  <si>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</si>
  <si>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</si>
  <si>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</si>
  <si>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</si>
  <si>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</si>
  <si>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</si>
  <si>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</si>
  <si>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</si>
  <si>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</si>
  <si>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</si>
  <si>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</si>
  <si>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</si>
  <si>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</si>
  <si>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</si>
  <si>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</si>
  <si>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</si>
  <si>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</si>
  <si>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</si>
  <si>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</si>
  <si>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</si>
  <si>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</si>
  <si>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</si>
  <si>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</si>
  <si>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</si>
  <si>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</si>
  <si>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</si>
  <si>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</si>
  <si>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</si>
  <si>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</si>
  <si>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</si>
  <si>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</si>
  <si>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</si>
  <si>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</si>
  <si>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</si>
  <si>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</si>
  <si>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</si>
  <si>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</si>
  <si>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</si>
  <si>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</si>
  <si>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</si>
  <si>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</si>
  <si>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</si>
  <si>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</si>
  <si>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</si>
  <si>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</si>
  <si>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</si>
  <si>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</si>
  <si>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</si>
  <si>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</si>
  <si>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</si>
  <si>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</si>
  <si>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</si>
  <si>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</si>
  <si>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</si>
  <si>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</si>
  <si>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</si>
  <si>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</si>
  <si>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</si>
  <si>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</si>
  <si>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</si>
  <si>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</si>
  <si>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</si>
  <si>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</si>
  <si>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</si>
  <si>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</si>
  <si>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</si>
  <si>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</si>
  <si>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</si>
  <si>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</si>
  <si>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</si>
  <si>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</si>
  <si>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</si>
  <si>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</si>
  <si>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</si>
  <si>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</si>
  <si>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</si>
  <si>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</si>
  <si>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</si>
  <si>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</si>
  <si>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</si>
  <si>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</si>
  <si>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</si>
  <si>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</si>
  <si>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</si>
  <si>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</si>
  <si>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</si>
  <si>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</si>
  <si>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</si>
  <si>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</si>
  <si>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</si>
  <si>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</si>
  <si>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</si>
  <si>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</si>
  <si>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</si>
  <si>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</si>
  <si>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</si>
  <si>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</si>
  <si>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</si>
  <si>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</si>
  <si>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</si>
  <si>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</si>
  <si>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</si>
  <si>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</si>
  <si>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</si>
  <si>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</si>
  <si>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</si>
  <si>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</si>
  <si>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</si>
  <si>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</si>
  <si>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</si>
  <si>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</si>
  <si>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</si>
  <si>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</si>
  <si>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</si>
  <si>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</si>
  <si>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</si>
  <si>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</si>
  <si>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</si>
  <si>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</si>
  <si>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</si>
  <si>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</si>
  <si>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</si>
  <si>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</si>
  <si>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</si>
  <si>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</si>
  <si>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</si>
  <si>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</si>
  <si>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</si>
  <si>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</si>
  <si>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</si>
  <si>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</si>
  <si>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</si>
  <si>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</si>
  <si>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</si>
  <si>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</si>
  <si>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</si>
  <si>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</si>
  <si>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</si>
  <si>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</si>
  <si>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</si>
  <si>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</si>
  <si>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</si>
  <si>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</si>
  <si>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</si>
  <si>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</si>
  <si>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</si>
  <si>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</si>
  <si>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</si>
  <si>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</si>
  <si>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</si>
  <si>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</si>
  <si>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</si>
  <si>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</si>
  <si>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</si>
  <si>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</si>
  <si>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</si>
  <si>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</si>
  <si>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</si>
  <si>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</si>
  <si>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</si>
  <si>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</si>
  <si>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</si>
  <si>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</si>
  <si>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</si>
  <si>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</si>
  <si>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</si>
  <si>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</si>
  <si>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</si>
  <si>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</si>
  <si>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</si>
  <si>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</si>
  <si>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</si>
  <si>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</si>
  <si>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</si>
  <si>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</si>
  <si>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</si>
  <si>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</si>
  <si>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</si>
  <si>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</si>
  <si>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</si>
  <si>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</si>
  <si>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</si>
  <si>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</si>
  <si>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</si>
  <si>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</si>
  <si>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</si>
  <si>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</si>
  <si>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</si>
  <si>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</si>
  <si>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</si>
  <si>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</si>
  <si>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</si>
  <si>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</si>
  <si>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</si>
  <si>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</si>
  <si>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</si>
  <si>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</si>
  <si>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</si>
  <si>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</si>
  <si>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</si>
  <si>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</si>
  <si>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</si>
  <si>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</si>
  <si>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</si>
  <si>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</si>
  <si>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</si>
  <si>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</si>
  <si>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</si>
  <si>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</si>
  <si>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</si>
  <si>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</si>
  <si>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</si>
  <si>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</si>
  <si>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</si>
  <si>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</si>
  <si>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</si>
  <si>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</si>
  <si>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</si>
  <si>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</si>
  <si>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</si>
  <si>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</si>
  <si>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</si>
  <si>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</si>
  <si>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</si>
  <si>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</si>
  <si>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</si>
  <si>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</si>
  <si>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</si>
  <si>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</si>
  <si>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</si>
  <si>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</si>
  <si>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</si>
  <si>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</si>
  <si>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</si>
  <si>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</si>
  <si>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</si>
  <si>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</si>
  <si>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</si>
  <si>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</si>
  <si>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</si>
  <si>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</si>
  <si>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</si>
  <si>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</si>
  <si>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</si>
  <si>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</si>
  <si>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</si>
  <si>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</si>
  <si>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</si>
  <si>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</si>
  <si>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</si>
  <si>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</si>
  <si>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</si>
  <si>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</si>
  <si>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</si>
  <si>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</si>
  <si>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</si>
  <si>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</si>
  <si>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</si>
  <si>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</si>
  <si>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</si>
  <si>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</si>
  <si>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</si>
  <si>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</si>
  <si>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</si>
  <si>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</si>
  <si>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</si>
  <si>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</si>
  <si>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</si>
  <si>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</si>
  <si>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</si>
  <si>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</si>
  <si>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</si>
  <si>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</si>
  <si>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</si>
  <si>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</si>
  <si>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</si>
  <si>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</si>
  <si>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</si>
  <si>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</si>
  <si>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</si>
  <si>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</si>
  <si>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</si>
  <si>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</si>
  <si>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</si>
  <si>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</si>
  <si>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</si>
  <si>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</si>
  <si>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</si>
  <si>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</si>
  <si>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</si>
  <si>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</si>
  <si>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</si>
  <si>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</si>
  <si>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</si>
  <si>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</si>
  <si>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</si>
  <si>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</si>
  <si>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</si>
  <si>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</si>
  <si>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</si>
  <si>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</si>
  <si>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</si>
  <si>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</si>
  <si>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</si>
  <si>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</si>
  <si>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</si>
  <si>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</si>
  <si>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</si>
  <si>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</si>
  <si>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</si>
  <si>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</si>
  <si>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</si>
  <si>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</si>
  <si>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</si>
  <si>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</si>
  <si>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</si>
  <si>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</si>
  <si>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</si>
  <si>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</si>
  <si>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</si>
  <si>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</si>
  <si>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</si>
  <si>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</si>
  <si>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</si>
  <si>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</si>
  <si>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</si>
  <si>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</si>
  <si>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</si>
  <si>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</si>
  <si>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</si>
  <si>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</si>
  <si>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</si>
  <si>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</si>
  <si>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</si>
  <si>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</si>
  <si>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</si>
  <si>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</si>
  <si>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</si>
  <si>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</si>
  <si>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</si>
  <si>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</si>
  <si>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</si>
  <si>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</si>
  <si>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</si>
  <si>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</si>
  <si>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</si>
  <si>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</si>
  <si>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</si>
  <si>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</si>
  <si>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</si>
  <si>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</si>
  <si>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</si>
  <si>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</si>
  <si>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</si>
  <si>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</si>
  <si>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</si>
  <si>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</si>
  <si>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</si>
  <si>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</si>
  <si>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</si>
  <si>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</si>
  <si>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</si>
  <si>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</si>
  <si>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</si>
  <si>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</si>
  <si>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</si>
  <si>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</si>
  <si>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</si>
  <si>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</si>
  <si>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</si>
  <si>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</si>
  <si>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</si>
  <si>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</si>
  <si>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</si>
  <si>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</si>
  <si>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</si>
  <si>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</si>
  <si>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</si>
  <si>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</si>
  <si>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</si>
  <si>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</si>
  <si>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</si>
  <si>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</si>
  <si>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</si>
  <si>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</si>
  <si>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</si>
  <si>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</si>
  <si>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</si>
  <si>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</si>
  <si>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</si>
  <si>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</si>
  <si>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</si>
  <si>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</si>
  <si>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</si>
  <si>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</si>
  <si>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</si>
  <si>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</si>
  <si>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</si>
  <si>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</si>
  <si>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</si>
  <si>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</si>
  <si>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</si>
  <si>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</si>
  <si>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</si>
  <si>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</si>
  <si>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</si>
  <si>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</si>
  <si>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</si>
  <si>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</si>
  <si>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</si>
  <si>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</si>
  <si>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</si>
  <si>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</si>
  <si>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</si>
  <si>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</si>
  <si>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</si>
  <si>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</si>
  <si>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</si>
  <si>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</si>
  <si>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</si>
  <si>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</si>
  <si>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</si>
  <si>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</si>
  <si>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</si>
  <si>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</si>
  <si>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</si>
  <si>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</si>
  <si>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</si>
  <si>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</si>
  <si>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</si>
  <si>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</si>
  <si>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</si>
  <si>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</si>
  <si>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</si>
  <si>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</si>
  <si>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</si>
  <si>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</si>
  <si>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</si>
  <si>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</si>
  <si>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</si>
  <si>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</si>
  <si>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</si>
  <si>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</si>
  <si>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</si>
  <si>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</si>
  <si>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</si>
  <si>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</si>
  <si>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</si>
  <si>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</si>
  <si>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</si>
  <si>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</si>
  <si>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</si>
  <si>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</si>
  <si>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</si>
  <si>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</si>
  <si>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</si>
  <si>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</si>
  <si>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</si>
  <si>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</si>
  <si>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</si>
  <si>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</si>
  <si>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</si>
  <si>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</si>
  <si>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</si>
  <si>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</si>
  <si>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</si>
  <si>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</si>
  <si>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</si>
  <si>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</si>
  <si>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</si>
  <si>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</si>
  <si>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</si>
  <si>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</si>
  <si>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</si>
  <si>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</si>
  <si>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</si>
  <si>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</si>
  <si>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</si>
  <si>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</si>
  <si>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</si>
  <si>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</si>
  <si>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</si>
  <si>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</si>
  <si>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</si>
  <si>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</si>
  <si>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</si>
  <si>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</si>
  <si>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</si>
  <si>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</si>
  <si>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</si>
  <si>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</si>
  <si>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</si>
  <si>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</si>
  <si>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</si>
  <si>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</si>
  <si>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</si>
  <si>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</si>
  <si>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</si>
  <si>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</si>
  <si>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</si>
  <si>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</si>
  <si>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</si>
  <si>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</si>
  <si>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</si>
  <si>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</si>
  <si>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</si>
  <si>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</si>
  <si>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</si>
  <si>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</si>
  <si>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</si>
  <si>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</si>
  <si>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</si>
  <si>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</si>
  <si>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</si>
  <si>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</si>
  <si>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</si>
  <si>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</si>
  <si>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</si>
  <si>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</si>
  <si>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</si>
  <si>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</si>
  <si>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</si>
  <si>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</si>
  <si>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</si>
  <si>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</si>
  <si>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</si>
  <si>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</si>
  <si>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</si>
  <si>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</si>
  <si>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</si>
  <si>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</si>
  <si>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</si>
  <si>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</si>
  <si>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</si>
  <si>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</si>
  <si>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</si>
  <si>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</si>
  <si>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</si>
  <si>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</si>
  <si>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</si>
  <si>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</si>
  <si>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</si>
  <si>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</si>
  <si>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</si>
  <si>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</si>
  <si>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</si>
  <si>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</si>
  <si>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</si>
  <si>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</si>
  <si>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</si>
  <si>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</si>
  <si>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</si>
  <si>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</si>
  <si>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</si>
  <si>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</si>
  <si>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</si>
  <si>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</si>
  <si>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</si>
  <si>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</si>
  <si>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</si>
  <si>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</si>
  <si>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</si>
  <si>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</si>
  <si>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</si>
  <si>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</si>
  <si>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</si>
  <si>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</si>
  <si>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</si>
  <si>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</si>
  <si>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</si>
  <si>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</si>
  <si>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</si>
  <si>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</si>
  <si>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</si>
  <si>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</si>
  <si>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</si>
  <si>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</si>
  <si>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</si>
  <si>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</si>
  <si>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</si>
  <si>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</si>
  <si>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</si>
  <si>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</si>
  <si>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</si>
  <si>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</si>
  <si>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</si>
  <si>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</si>
  <si>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</si>
  <si>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</si>
  <si>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</si>
  <si>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</si>
  <si>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</si>
  <si>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</si>
  <si>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</si>
  <si>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</si>
  <si>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</si>
  <si>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</si>
  <si>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</si>
  <si>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</si>
  <si>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</si>
  <si>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</si>
  <si>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</si>
  <si>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</si>
  <si>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</si>
  <si>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</si>
  <si>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</si>
  <si>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</si>
  <si>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</si>
  <si>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</si>
  <si>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</si>
  <si>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</si>
  <si>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</si>
  <si>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</si>
  <si>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</si>
  <si>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</si>
  <si>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</si>
  <si>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</si>
  <si>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</si>
  <si>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</si>
  <si>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</si>
  <si>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</si>
  <si>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</si>
  <si>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</si>
  <si>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</si>
  <si>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</si>
  <si>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</si>
  <si>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</si>
  <si>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</si>
  <si>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</si>
  <si>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</si>
  <si>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</si>
  <si>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</si>
  <si>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</si>
  <si>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</si>
  <si>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</si>
  <si>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</si>
  <si>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</si>
  <si>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</si>
  <si>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</si>
  <si>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</si>
  <si>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</si>
  <si>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</si>
  <si>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</si>
  <si>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</si>
  <si>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</si>
  <si>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</si>
  <si>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</si>
  <si>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</si>
  <si>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</si>
  <si>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</si>
  <si>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</si>
  <si>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</si>
  <si>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</si>
  <si>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</si>
  <si>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</si>
  <si>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</si>
  <si>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</si>
  <si>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</si>
  <si>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</si>
  <si>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</si>
  <si>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</si>
  <si>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</si>
  <si>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</si>
  <si>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</si>
  <si>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</si>
  <si>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</si>
  <si>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</si>
  <si>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</si>
  <si>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</si>
  <si>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</si>
  <si>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</si>
  <si>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</si>
  <si>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</si>
  <si>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</si>
  <si>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</si>
  <si>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</si>
  <si>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</si>
  <si>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</si>
  <si>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</si>
  <si>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</si>
  <si>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</si>
  <si>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</si>
  <si>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</si>
  <si>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</si>
  <si>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</si>
  <si>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</si>
  <si>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</si>
  <si>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</si>
  <si>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</si>
  <si>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</si>
  <si>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</si>
  <si>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</si>
  <si>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</si>
  <si>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</si>
  <si>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</si>
  <si>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</si>
  <si>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</si>
  <si>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</si>
  <si>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</si>
  <si>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</si>
  <si>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</si>
  <si>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</si>
  <si>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</si>
  <si>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</si>
  <si>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</si>
  <si>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</si>
  <si>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</si>
  <si>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</si>
  <si>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</si>
  <si>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</si>
  <si>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</si>
  <si>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</si>
  <si>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</si>
  <si>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</si>
  <si>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</si>
  <si>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</si>
  <si>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</si>
  <si>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</si>
  <si>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</si>
  <si>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</si>
  <si>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</si>
  <si>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</si>
  <si>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</si>
  <si>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</si>
  <si>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</si>
  <si>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</si>
  <si>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</si>
  <si>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</si>
  <si>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</si>
  <si>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</si>
  <si>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</si>
  <si>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</si>
  <si>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</si>
  <si>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</si>
  <si>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</si>
  <si>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</si>
  <si>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</si>
  <si>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</si>
  <si>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</si>
  <si>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</si>
  <si>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</si>
  <si>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</si>
  <si>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</si>
  <si>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</si>
  <si>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</si>
  <si>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</si>
  <si>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</si>
  <si>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</si>
  <si>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</si>
  <si>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</si>
  <si>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</si>
  <si>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</si>
  <si>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</si>
  <si>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</si>
  <si>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</si>
  <si>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</si>
  <si>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</si>
  <si>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</si>
  <si>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</si>
  <si>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</si>
  <si>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</si>
  <si>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</si>
  <si>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</si>
  <si>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</si>
  <si>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</si>
  <si>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</si>
  <si>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</si>
  <si>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</si>
  <si>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</si>
  <si>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</si>
  <si>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</si>
  <si>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</si>
  <si>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</si>
  <si>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</si>
  <si>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</si>
  <si>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</si>
  <si>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</si>
  <si>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</si>
  <si>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</si>
  <si>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</si>
  <si>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</si>
  <si>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</si>
  <si>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</si>
  <si>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</si>
  <si>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</si>
  <si>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</si>
  <si>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</si>
  <si>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</si>
  <si>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</si>
  <si>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</si>
  <si>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</si>
  <si>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</si>
  <si>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</si>
  <si>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</si>
  <si>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</si>
  <si>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</si>
  <si>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</si>
  <si>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</si>
  <si>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</si>
  <si>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</si>
  <si>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</si>
  <si>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</si>
  <si>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</si>
  <si>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</si>
  <si>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</si>
  <si>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</si>
  <si>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</si>
  <si>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</si>
  <si>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</si>
  <si>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</si>
  <si>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</si>
  <si>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</si>
  <si>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</si>
  <si>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</si>
  <si>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</si>
  <si>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</si>
  <si>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</si>
  <si>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</si>
  <si>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</si>
  <si>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</si>
  <si>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</si>
  <si>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</si>
  <si>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</si>
  <si>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</si>
  <si>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</si>
  <si>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</si>
  <si>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</si>
  <si>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</si>
  <si>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</si>
  <si>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</si>
  <si>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</si>
  <si>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</si>
  <si>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</si>
  <si>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</si>
  <si>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</si>
  <si>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</si>
  <si>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</si>
  <si>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</si>
  <si>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</si>
  <si>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</si>
  <si>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</si>
  <si>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</si>
  <si>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</si>
  <si>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</si>
  <si>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</si>
  <si>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</si>
  <si>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</si>
  <si>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</si>
  <si>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</si>
  <si>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</si>
  <si>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</si>
  <si>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</si>
  <si>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</si>
  <si>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</si>
  <si>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</si>
  <si>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</si>
  <si>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</si>
  <si>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</si>
  <si>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</si>
  <si>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</si>
  <si>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</si>
  <si>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</si>
  <si>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</si>
  <si>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</si>
  <si>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</si>
  <si>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</si>
  <si>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</si>
  <si>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</si>
  <si>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</si>
  <si>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</si>
  <si>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</si>
  <si>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</si>
  <si>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</si>
  <si>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</si>
  <si>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</si>
  <si>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</si>
  <si>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</si>
  <si>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</si>
  <si>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</si>
  <si>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</si>
  <si>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</si>
  <si>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</si>
  <si>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</si>
  <si>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</si>
  <si>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</si>
  <si>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</si>
  <si>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</si>
  <si>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</si>
  <si>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</si>
  <si>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</si>
  <si>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</si>
  <si>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</si>
  <si>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</si>
  <si>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</si>
  <si>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</si>
  <si>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</si>
  <si>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</si>
  <si>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</si>
  <si>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</si>
  <si>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</si>
  <si>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</si>
  <si>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</si>
  <si>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</si>
  <si>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</si>
  <si>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</si>
  <si>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</si>
  <si>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</si>
  <si>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</si>
  <si>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</si>
  <si>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</si>
  <si>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</si>
  <si>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</si>
  <si>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</si>
  <si>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</si>
  <si>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</si>
  <si>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</si>
  <si>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</si>
  <si>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</si>
  <si>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</si>
  <si>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</si>
  <si>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</si>
  <si>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</si>
  <si>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</si>
  <si>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</si>
  <si>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</si>
  <si>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</si>
  <si>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</si>
  <si>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</si>
  <si>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</si>
  <si>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</si>
  <si>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</si>
  <si>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</si>
  <si>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</si>
  <si>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</si>
  <si>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</si>
  <si>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</si>
  <si>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</si>
  <si>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</si>
  <si>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</si>
  <si>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</si>
  <si>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</si>
  <si>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</si>
  <si>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</si>
  <si>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</si>
  <si>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</si>
  <si>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</si>
  <si>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</si>
  <si>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</si>
  <si>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</si>
  <si>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</si>
  <si>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</si>
  <si>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</si>
  <si>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</si>
  <si>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</si>
  <si>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</si>
  <si>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</si>
  <si>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</si>
  <si>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</si>
  <si>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</si>
  <si>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</si>
  <si>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</si>
  <si>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</si>
  <si>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</si>
  <si>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</si>
  <si>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</si>
  <si>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</si>
  <si>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</si>
  <si>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</si>
  <si>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</si>
  <si>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</si>
  <si>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</si>
  <si>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</si>
  <si>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</si>
  <si>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</si>
  <si>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</si>
  <si>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</si>
  <si>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</si>
  <si>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</si>
  <si>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</si>
  <si>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</si>
  <si>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</si>
  <si>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</si>
  <si>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</si>
  <si>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</si>
  <si>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</si>
  <si>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</si>
  <si>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</si>
  <si>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</si>
  <si>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</si>
  <si>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</si>
  <si>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</si>
  <si>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</si>
  <si>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</si>
  <si>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</si>
  <si>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</si>
  <si>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</si>
  <si>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</si>
  <si>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</si>
  <si>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</si>
  <si>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</si>
  <si>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</si>
  <si>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</si>
  <si>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</si>
  <si>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</si>
  <si>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</si>
  <si>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</si>
  <si>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</si>
  <si>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</si>
  <si>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</si>
  <si>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</si>
  <si>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</si>
  <si>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</si>
  <si>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</si>
  <si>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</si>
  <si>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</si>
  <si>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</si>
  <si>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</si>
  <si>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</si>
  <si>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</si>
  <si>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</si>
  <si>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</si>
  <si>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</si>
  <si>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</si>
  <si>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</si>
  <si>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</si>
  <si>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</si>
  <si>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</si>
  <si>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</si>
  <si>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</si>
  <si>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</si>
  <si>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</si>
  <si>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</si>
  <si>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</si>
  <si>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</si>
  <si>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</si>
  <si>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</si>
  <si>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</si>
  <si>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</si>
  <si>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</si>
  <si>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</si>
  <si>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</si>
  <si>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</si>
  <si>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</si>
  <si>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</si>
  <si>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</si>
  <si>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</si>
  <si>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</si>
  <si>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</si>
  <si>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</si>
  <si>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</si>
  <si>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</si>
  <si>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</si>
  <si>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</si>
  <si>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</si>
  <si>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</si>
  <si>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</si>
  <si>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</si>
  <si>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</si>
  <si>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</si>
  <si>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</si>
  <si>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</si>
  <si>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</si>
  <si>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</si>
  <si>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</si>
  <si>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</si>
  <si>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</si>
  <si>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</si>
  <si>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</si>
  <si>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</si>
  <si>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</si>
  <si>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</si>
  <si>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</si>
  <si>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</si>
  <si>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</si>
  <si>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</si>
  <si>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</si>
  <si>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</si>
  <si>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</si>
  <si>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</si>
  <si>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</si>
  <si>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</si>
  <si>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</si>
  <si>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</si>
  <si>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</si>
  <si>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</si>
  <si>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</si>
  <si>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</si>
  <si>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</si>
  <si>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</si>
  <si>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</si>
  <si>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</si>
  <si>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</si>
  <si>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</si>
  <si>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</si>
  <si>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</si>
  <si>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</si>
  <si>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</si>
  <si>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</si>
  <si>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</si>
  <si>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</si>
  <si>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</si>
  <si>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</si>
  <si>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</si>
  <si>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</si>
  <si>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</si>
  <si>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</si>
  <si>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</si>
  <si>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</si>
  <si>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</si>
  <si>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</si>
  <si>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</si>
  <si>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</si>
  <si>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</si>
  <si>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</si>
  <si>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</si>
  <si>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</si>
  <si>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</si>
  <si>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</si>
  <si>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</si>
  <si>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</si>
  <si>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</si>
  <si>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</si>
  <si>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</si>
  <si>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</si>
  <si>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</si>
  <si>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</si>
  <si>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</si>
  <si>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</si>
  <si>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</si>
  <si>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</si>
  <si>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</si>
  <si>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</si>
  <si>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</si>
  <si>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</si>
  <si>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</si>
  <si>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</si>
  <si>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</si>
  <si>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</si>
  <si>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</si>
  <si>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</si>
  <si>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</si>
  <si>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</si>
  <si>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</si>
  <si>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</si>
  <si>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</si>
  <si>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</si>
  <si>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</si>
  <si>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</si>
  <si>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</si>
  <si>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</si>
  <si>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</si>
  <si>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</si>
  <si>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</si>
  <si>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</si>
  <si>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</si>
  <si>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</si>
  <si>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</si>
  <si>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</si>
  <si>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</si>
  <si>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</si>
  <si>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</si>
  <si>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</si>
  <si>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</si>
  <si>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</si>
  <si>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</si>
  <si>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</si>
  <si>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</si>
  <si>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</si>
  <si>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</si>
  <si>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</si>
  <si>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</si>
  <si>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</si>
  <si>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</si>
  <si>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</si>
  <si>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</si>
  <si>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</si>
  <si>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</si>
  <si>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e</t>
  </si>
  <si>
    <t>Mean</t>
  </si>
  <si>
    <t>min</t>
  </si>
  <si>
    <t>max</t>
  </si>
  <si>
    <t>Stdev</t>
  </si>
  <si>
    <t>variance</t>
  </si>
  <si>
    <t>1st qr</t>
  </si>
  <si>
    <t>2nd qr</t>
  </si>
  <si>
    <t>3rd qr</t>
  </si>
  <si>
    <t>median</t>
  </si>
  <si>
    <t>IQR</t>
  </si>
  <si>
    <t>Outlier</t>
  </si>
  <si>
    <t>Successful # of Backers</t>
  </si>
  <si>
    <t>Failed # of Backers</t>
  </si>
  <si>
    <t xml:space="preserve"> -   The median displays my data more accurately as it aligns with my 2nd quartile in my dataset of successful # of backers.</t>
  </si>
  <si>
    <t xml:space="preserve"> -   There is a wide variability between the number of successful and failed backers due to the max and variance number in each campaign.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</si>
</sst>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Segoe UI"/>
      <family val="2"/>
    </font>
    <font>
      <b/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0" fillId="0" borderId="0" xfId="2" applyNumberFormat="1" applyFont="1"/>
    <xf numFmtId="3" fontId="0" fillId="0" borderId="0" xfId="2" applyNumberFormat="1" applyFont="1"/>
    <xf numFmtId="44" fontId="0" fillId="0" borderId="0" xfId="0" applyNumberFormat="1"/>
    <xf numFmtId="0" fontId="3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0" fontId="0" fillId="0" borderId="0" xfId="0" applyNumberFormat="1"/>
    <xf numFmtId="0" fontId="0" fillId="0" borderId="0" xfId="0" applyBorder="1"/>
    <xf numFmtId="9" fontId="0" fillId="0" borderId="0" xfId="2" applyFont="1" applyBorder="1"/>
    <xf numFmtId="0" fontId="0" fillId="0" borderId="1" xfId="0" applyBorder="1"/>
    <xf numFmtId="9" fontId="0" fillId="0" borderId="1" xfId="2" applyFont="1" applyBorder="1"/>
    <xf numFmtId="0" fontId="4" fillId="2" borderId="2" xfId="0" applyFont="1" applyFill="1" applyBorder="1"/>
    <xf numFmtId="10" fontId="4" fillId="2" borderId="2" xfId="0" applyNumberFormat="1" applyFont="1" applyFill="1" applyBorder="1"/>
    <xf numFmtId="0" fontId="0" fillId="0" borderId="3" xfId="0" applyBorder="1"/>
    <xf numFmtId="0" fontId="1" fillId="0" borderId="3" xfId="0" applyFont="1" applyBorder="1"/>
    <xf numFmtId="0" fontId="0" fillId="0" borderId="0" xfId="0" applyAlignment="1">
      <alignment horizontal="center"/>
    </xf>
    <xf numFmtId="0" fontId="0" fillId="0" borderId="0" xfId="0" applyAlignment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/>
    <xf numFmtId="1" fontId="0" fillId="0" borderId="3" xfId="0" applyNumberFormat="1" applyBorder="1"/>
    <xf numFmtId="0" fontId="0" fillId="0" borderId="0" xfId="0" applyAlignment="1">
      <alignment vertical="top" wrapText="1"/>
    </xf>
    <xf numFmtId="0" fontId="1" fillId="3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3" borderId="0" xfId="0" applyFont="1" applyFill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7-44A6-B34E-76F125F26935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7-44A6-B34E-76F125F26935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7-44A6-B34E-76F125F26935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7-44A6-B34E-76F125F26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4778688"/>
        <c:axId val="1392327760"/>
      </c:barChart>
      <c:catAx>
        <c:axId val="15147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327760"/>
        <c:crosses val="autoZero"/>
        <c:auto val="1"/>
        <c:lblAlgn val="ctr"/>
        <c:lblOffset val="100"/>
        <c:noMultiLvlLbl val="0"/>
      </c:catAx>
      <c:valAx>
        <c:axId val="139232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3-433A-AC4C-B134F5E51AC8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3-433A-AC4C-B134F5E51AC8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3-433A-AC4C-B134F5E51AC8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3-433A-AC4C-B134F5E51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916224"/>
        <c:axId val="1333416304"/>
      </c:barChart>
      <c:catAx>
        <c:axId val="15189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16304"/>
        <c:crosses val="autoZero"/>
        <c:auto val="1"/>
        <c:lblAlgn val="ctr"/>
        <c:lblOffset val="100"/>
        <c:noMultiLvlLbl val="0"/>
      </c:catAx>
      <c:valAx>
        <c:axId val="13334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9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Conversion!PivotTable5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A-435F-BA06-74095792284B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A-435F-BA06-74095792284B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A-435F-BA06-74095792284B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A-435F-BA06-740957922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273680"/>
        <c:axId val="1275297120"/>
      </c:lineChart>
      <c:catAx>
        <c:axId val="139927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97120"/>
        <c:crosses val="autoZero"/>
        <c:auto val="1"/>
        <c:lblAlgn val="ctr"/>
        <c:lblOffset val="100"/>
        <c:noMultiLvlLbl val="0"/>
      </c:catAx>
      <c:valAx>
        <c:axId val="12752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2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6-492D-AA24-318CC961664B}"/>
            </c:ext>
          </c:extLst>
        </c:ser>
        <c:ser>
          <c:idx val="1"/>
          <c:order val="1"/>
          <c:tx>
            <c:strRef>
              <c:f>'Goals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6-492D-AA24-318CC961664B}"/>
            </c:ext>
          </c:extLst>
        </c:ser>
        <c:ser>
          <c:idx val="2"/>
          <c:order val="2"/>
          <c:tx>
            <c:strRef>
              <c:f>'Goals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6-492D-AA24-318CC9616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545263"/>
        <c:axId val="1789898239"/>
      </c:lineChart>
      <c:catAx>
        <c:axId val="18785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98239"/>
        <c:crosses val="autoZero"/>
        <c:auto val="1"/>
        <c:lblAlgn val="ctr"/>
        <c:lblOffset val="100"/>
        <c:noMultiLvlLbl val="0"/>
      </c:catAx>
      <c:valAx>
        <c:axId val="17898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54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Backer_Count Successful vs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Backer_Count Successful vs Failed</a:t>
          </a:r>
        </a:p>
      </cx:txPr>
    </cx:title>
    <cx:plotArea>
      <cx:plotAreaRegion>
        <cx:series layoutId="boxWhisker" uniqueId="{CCA6FFC1-2226-4233-A13D-A4A814942366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DBDBFB-BF62-47F2-A8C1-3D543C19094B}">
          <cx:tx>
            <cx:txData>
              <cx:f>_xlchart.v1.2</cx:f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2</xdr:row>
      <xdr:rowOff>0</xdr:rowOff>
    </xdr:from>
    <xdr:to>
      <xdr:col>12</xdr:col>
      <xdr:colOff>358140</xdr:colOff>
      <xdr:row>24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396DAF-DE48-4FA2-9B7F-F973D58CB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152400</xdr:rowOff>
    </xdr:from>
    <xdr:to>
      <xdr:col>17</xdr:col>
      <xdr:colOff>441960</xdr:colOff>
      <xdr:row>27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7A618D-3091-4A01-9B85-4EA085909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2</xdr:row>
      <xdr:rowOff>30480</xdr:rowOff>
    </xdr:from>
    <xdr:to>
      <xdr:col>17</xdr:col>
      <xdr:colOff>464820</xdr:colOff>
      <xdr:row>23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7040E-887F-4B9C-8EB2-1E98444D7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14</xdr:row>
      <xdr:rowOff>7620</xdr:rowOff>
    </xdr:from>
    <xdr:to>
      <xdr:col>7</xdr:col>
      <xdr:colOff>312420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B6BCC-2D3B-46AE-A315-4D142D06E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14</xdr:row>
      <xdr:rowOff>114300</xdr:rowOff>
    </xdr:from>
    <xdr:to>
      <xdr:col>13</xdr:col>
      <xdr:colOff>129540</xdr:colOff>
      <xdr:row>29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761971-9005-43EF-8D3D-F22210BF7F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1040" y="2674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 Bhagwandin" refreshedDate="44094.800878472219" createdVersion="6" refreshedVersion="6" minRefreshableVersion="3" recordCount="4114" xr:uid="{9D104BDB-C075-47B9-8010-8B50A24D92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 Bhagwandin" refreshedDate="44094.846215972226" createdVersion="6" refreshedVersion="6" minRefreshableVersion="3" recordCount="4114" xr:uid="{B0ECCBE1-AB7A-4D47-B3A0-E0EA94B58F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n v="1434931811"/>
    <b v="0"/>
    <n v="182"/>
    <x v="0"/>
    <x v="0"/>
    <n v="136.85882352941178"/>
    <n v="63.917582417582416"/>
    <x v="0"/>
    <x v="0"/>
  </r>
  <r>
    <x v="1"/>
    <x v="1"/>
    <x v="1"/>
    <n v="10275"/>
    <n v="14653"/>
    <x v="0"/>
    <x v="0"/>
    <s v="USD"/>
    <n v="1488464683"/>
    <n v="1485872683"/>
    <b v="0"/>
    <n v="79"/>
    <x v="0"/>
    <x v="0"/>
    <n v="142.60827250608273"/>
    <n v="185.48101265822785"/>
    <x v="0"/>
    <x v="0"/>
  </r>
  <r>
    <x v="2"/>
    <x v="2"/>
    <x v="2"/>
    <n v="500"/>
    <n v="525"/>
    <x v="0"/>
    <x v="1"/>
    <s v="GBP"/>
    <n v="1455555083"/>
    <n v="1454691083"/>
    <b v="0"/>
    <n v="35"/>
    <x v="0"/>
    <x v="0"/>
    <n v="105"/>
    <n v="15"/>
    <x v="0"/>
    <x v="0"/>
  </r>
  <r>
    <x v="3"/>
    <x v="3"/>
    <x v="3"/>
    <n v="10000"/>
    <n v="10390"/>
    <x v="0"/>
    <x v="0"/>
    <s v="USD"/>
    <n v="1407414107"/>
    <n v="1404822107"/>
    <b v="0"/>
    <n v="150"/>
    <x v="0"/>
    <x v="0"/>
    <n v="103.89999999999999"/>
    <n v="69.266666666666666"/>
    <x v="0"/>
    <x v="0"/>
  </r>
  <r>
    <x v="4"/>
    <x v="4"/>
    <x v="4"/>
    <n v="44000"/>
    <n v="54116.28"/>
    <x v="0"/>
    <x v="0"/>
    <s v="USD"/>
    <n v="1450555279"/>
    <n v="1447963279"/>
    <b v="0"/>
    <n v="284"/>
    <x v="0"/>
    <x v="0"/>
    <n v="122.99154545454545"/>
    <n v="190.55028169014085"/>
    <x v="0"/>
    <x v="0"/>
  </r>
  <r>
    <x v="5"/>
    <x v="5"/>
    <x v="5"/>
    <n v="3999"/>
    <n v="4390"/>
    <x v="0"/>
    <x v="0"/>
    <s v="USD"/>
    <n v="1469770500"/>
    <n v="1468362207"/>
    <b v="0"/>
    <n v="47"/>
    <x v="0"/>
    <x v="0"/>
    <n v="109.77744436109028"/>
    <n v="93.40425531914893"/>
    <x v="0"/>
    <x v="0"/>
  </r>
  <r>
    <x v="6"/>
    <x v="6"/>
    <x v="6"/>
    <n v="8000"/>
    <n v="8519"/>
    <x v="0"/>
    <x v="0"/>
    <s v="USD"/>
    <n v="1402710250"/>
    <n v="1401846250"/>
    <b v="0"/>
    <n v="58"/>
    <x v="0"/>
    <x v="0"/>
    <n v="106.4875"/>
    <n v="146.87931034482759"/>
    <x v="0"/>
    <x v="0"/>
  </r>
  <r>
    <x v="7"/>
    <x v="7"/>
    <x v="7"/>
    <n v="9000"/>
    <n v="9110"/>
    <x v="0"/>
    <x v="0"/>
    <s v="USD"/>
    <n v="1467680867"/>
    <n v="1464224867"/>
    <b v="0"/>
    <n v="57"/>
    <x v="0"/>
    <x v="0"/>
    <n v="101.22222222222221"/>
    <n v="159.82456140350877"/>
    <x v="0"/>
    <x v="0"/>
  </r>
  <r>
    <x v="8"/>
    <x v="8"/>
    <x v="8"/>
    <n v="3500"/>
    <n v="3501.52"/>
    <x v="0"/>
    <x v="0"/>
    <s v="USD"/>
    <n v="1460754000"/>
    <n v="1460155212"/>
    <b v="0"/>
    <n v="12"/>
    <x v="0"/>
    <x v="0"/>
    <n v="100.04342857142856"/>
    <n v="291.79333333333335"/>
    <x v="0"/>
    <x v="0"/>
  </r>
  <r>
    <x v="9"/>
    <x v="9"/>
    <x v="9"/>
    <n v="500"/>
    <n v="629.99"/>
    <x v="0"/>
    <x v="0"/>
    <s v="USD"/>
    <n v="1460860144"/>
    <n v="1458268144"/>
    <b v="0"/>
    <n v="20"/>
    <x v="0"/>
    <x v="0"/>
    <n v="125.998"/>
    <n v="31.499500000000001"/>
    <x v="0"/>
    <x v="0"/>
  </r>
  <r>
    <x v="10"/>
    <x v="10"/>
    <x v="10"/>
    <n v="3000"/>
    <n v="3015"/>
    <x v="0"/>
    <x v="0"/>
    <s v="USD"/>
    <n v="1403660279"/>
    <n v="1400636279"/>
    <b v="0"/>
    <n v="19"/>
    <x v="0"/>
    <x v="0"/>
    <n v="100.49999999999999"/>
    <n v="158.68421052631578"/>
    <x v="0"/>
    <x v="0"/>
  </r>
  <r>
    <x v="11"/>
    <x v="11"/>
    <x v="11"/>
    <n v="5000"/>
    <n v="6025"/>
    <x v="0"/>
    <x v="0"/>
    <s v="USD"/>
    <n v="1471834800"/>
    <n v="1469126462"/>
    <b v="0"/>
    <n v="75"/>
    <x v="0"/>
    <x v="0"/>
    <n v="120.5"/>
    <n v="80.333333333333329"/>
    <x v="0"/>
    <x v="0"/>
  </r>
  <r>
    <x v="12"/>
    <x v="12"/>
    <x v="12"/>
    <n v="30000"/>
    <n v="49588"/>
    <x v="0"/>
    <x v="0"/>
    <s v="USD"/>
    <n v="1405479600"/>
    <n v="1401642425"/>
    <b v="0"/>
    <n v="827"/>
    <x v="0"/>
    <x v="0"/>
    <n v="165.29333333333335"/>
    <n v="59.961305925030231"/>
    <x v="0"/>
    <x v="0"/>
  </r>
  <r>
    <x v="13"/>
    <x v="13"/>
    <x v="13"/>
    <n v="3500"/>
    <n v="5599"/>
    <x v="0"/>
    <x v="0"/>
    <s v="USD"/>
    <n v="1466713620"/>
    <n v="1463588109"/>
    <b v="0"/>
    <n v="51"/>
    <x v="0"/>
    <x v="0"/>
    <n v="159.97142857142856"/>
    <n v="109.78431372549019"/>
    <x v="0"/>
    <x v="0"/>
  </r>
  <r>
    <x v="14"/>
    <x v="14"/>
    <x v="14"/>
    <n v="6000"/>
    <n v="6056"/>
    <x v="0"/>
    <x v="2"/>
    <s v="AUD"/>
    <n v="1405259940"/>
    <n v="1403051888"/>
    <b v="0"/>
    <n v="41"/>
    <x v="0"/>
    <x v="0"/>
    <n v="100.93333333333334"/>
    <n v="147.70731707317074"/>
    <x v="0"/>
    <x v="0"/>
  </r>
  <r>
    <x v="15"/>
    <x v="15"/>
    <x v="15"/>
    <n v="2000"/>
    <n v="2132"/>
    <x v="0"/>
    <x v="3"/>
    <s v="EUR"/>
    <n v="1443384840"/>
    <n v="1441790658"/>
    <b v="0"/>
    <n v="98"/>
    <x v="0"/>
    <x v="0"/>
    <n v="106.60000000000001"/>
    <n v="21.755102040816325"/>
    <x v="0"/>
    <x v="0"/>
  </r>
  <r>
    <x v="16"/>
    <x v="16"/>
    <x v="16"/>
    <n v="12000"/>
    <n v="12029"/>
    <x v="0"/>
    <x v="0"/>
    <s v="USD"/>
    <n v="1402896600"/>
    <n v="1398971211"/>
    <b v="0"/>
    <n v="70"/>
    <x v="0"/>
    <x v="0"/>
    <n v="100.24166666666667"/>
    <n v="171.84285714285716"/>
    <x v="0"/>
    <x v="0"/>
  </r>
  <r>
    <x v="17"/>
    <x v="17"/>
    <x v="17"/>
    <n v="1500"/>
    <n v="1510"/>
    <x v="0"/>
    <x v="1"/>
    <s v="GBP"/>
    <n v="1415126022"/>
    <n v="1412530422"/>
    <b v="0"/>
    <n v="36"/>
    <x v="0"/>
    <x v="0"/>
    <n v="100.66666666666666"/>
    <n v="41.944444444444443"/>
    <x v="0"/>
    <x v="0"/>
  </r>
  <r>
    <x v="18"/>
    <x v="18"/>
    <x v="18"/>
    <n v="30000"/>
    <n v="31896.33"/>
    <x v="0"/>
    <x v="0"/>
    <s v="USD"/>
    <n v="1410958856"/>
    <n v="1408366856"/>
    <b v="0"/>
    <n v="342"/>
    <x v="0"/>
    <x v="0"/>
    <n v="106.32110000000002"/>
    <n v="93.264122807017543"/>
    <x v="0"/>
    <x v="0"/>
  </r>
  <r>
    <x v="19"/>
    <x v="19"/>
    <x v="19"/>
    <n v="850"/>
    <n v="1235"/>
    <x v="0"/>
    <x v="0"/>
    <s v="USD"/>
    <n v="1437420934"/>
    <n v="1434828934"/>
    <b v="0"/>
    <n v="22"/>
    <x v="0"/>
    <x v="0"/>
    <n v="145.29411764705881"/>
    <n v="56.136363636363633"/>
    <x v="0"/>
    <x v="0"/>
  </r>
  <r>
    <x v="20"/>
    <x v="20"/>
    <x v="20"/>
    <n v="2000"/>
    <n v="2004"/>
    <x v="0"/>
    <x v="0"/>
    <s v="USD"/>
    <n v="1442167912"/>
    <n v="1436983912"/>
    <b v="0"/>
    <n v="25"/>
    <x v="0"/>
    <x v="0"/>
    <n v="100.2"/>
    <n v="80.16"/>
    <x v="0"/>
    <x v="0"/>
  </r>
  <r>
    <x v="21"/>
    <x v="21"/>
    <x v="21"/>
    <n v="18500"/>
    <n v="20190"/>
    <x v="0"/>
    <x v="0"/>
    <s v="USD"/>
    <n v="1411743789"/>
    <n v="1409151789"/>
    <b v="0"/>
    <n v="101"/>
    <x v="0"/>
    <x v="0"/>
    <n v="109.13513513513513"/>
    <n v="199.9009900990099"/>
    <x v="0"/>
    <x v="0"/>
  </r>
  <r>
    <x v="22"/>
    <x v="22"/>
    <x v="22"/>
    <n v="350"/>
    <n v="410"/>
    <x v="0"/>
    <x v="0"/>
    <s v="USD"/>
    <n v="1420099140"/>
    <n v="1418766740"/>
    <b v="0"/>
    <n v="8"/>
    <x v="0"/>
    <x v="0"/>
    <n v="117.14285714285715"/>
    <n v="51.25"/>
    <x v="0"/>
    <x v="0"/>
  </r>
  <r>
    <x v="23"/>
    <x v="23"/>
    <x v="23"/>
    <n v="2000"/>
    <n v="2370"/>
    <x v="0"/>
    <x v="0"/>
    <s v="USD"/>
    <n v="1430407200"/>
    <n v="1428086501"/>
    <b v="0"/>
    <n v="23"/>
    <x v="0"/>
    <x v="0"/>
    <n v="118.5"/>
    <n v="103.04347826086956"/>
    <x v="0"/>
    <x v="0"/>
  </r>
  <r>
    <x v="24"/>
    <x v="24"/>
    <x v="24"/>
    <n v="35000"/>
    <n v="38082.69"/>
    <x v="0"/>
    <x v="0"/>
    <s v="USD"/>
    <n v="1442345940"/>
    <n v="1439494863"/>
    <b v="0"/>
    <n v="574"/>
    <x v="0"/>
    <x v="0"/>
    <n v="108.80768571428572"/>
    <n v="66.346149825783982"/>
    <x v="0"/>
    <x v="0"/>
  </r>
  <r>
    <x v="25"/>
    <x v="25"/>
    <x v="25"/>
    <n v="600"/>
    <n v="800"/>
    <x v="0"/>
    <x v="0"/>
    <s v="USD"/>
    <n v="1452299761"/>
    <n v="1447115761"/>
    <b v="0"/>
    <n v="14"/>
    <x v="0"/>
    <x v="0"/>
    <n v="133.33333333333331"/>
    <n v="57.142857142857146"/>
    <x v="0"/>
    <x v="0"/>
  </r>
  <r>
    <x v="26"/>
    <x v="26"/>
    <x v="26"/>
    <n v="1250"/>
    <n v="1940"/>
    <x v="0"/>
    <x v="0"/>
    <s v="USD"/>
    <n v="1408278144"/>
    <n v="1404822144"/>
    <b v="0"/>
    <n v="19"/>
    <x v="0"/>
    <x v="0"/>
    <n v="155.20000000000002"/>
    <n v="102.10526315789474"/>
    <x v="0"/>
    <x v="0"/>
  </r>
  <r>
    <x v="27"/>
    <x v="27"/>
    <x v="27"/>
    <n v="20000"/>
    <n v="22345"/>
    <x v="0"/>
    <x v="4"/>
    <s v="NZD"/>
    <n v="1416113833"/>
    <n v="1413518233"/>
    <b v="0"/>
    <n v="150"/>
    <x v="0"/>
    <x v="0"/>
    <n v="111.72500000000001"/>
    <n v="148.96666666666667"/>
    <x v="0"/>
    <x v="0"/>
  </r>
  <r>
    <x v="28"/>
    <x v="28"/>
    <x v="28"/>
    <n v="12000"/>
    <n v="12042"/>
    <x v="0"/>
    <x v="0"/>
    <s v="USD"/>
    <n v="1450307284"/>
    <n v="1447715284"/>
    <b v="0"/>
    <n v="71"/>
    <x v="0"/>
    <x v="0"/>
    <n v="100.35000000000001"/>
    <n v="169.6056338028169"/>
    <x v="0"/>
    <x v="0"/>
  </r>
  <r>
    <x v="29"/>
    <x v="29"/>
    <x v="29"/>
    <n v="3000"/>
    <n v="3700"/>
    <x v="0"/>
    <x v="1"/>
    <s v="GBP"/>
    <n v="1406045368"/>
    <n v="1403453368"/>
    <b v="0"/>
    <n v="117"/>
    <x v="0"/>
    <x v="0"/>
    <n v="123.33333333333334"/>
    <n v="31.623931623931625"/>
    <x v="0"/>
    <x v="0"/>
  </r>
  <r>
    <x v="30"/>
    <x v="30"/>
    <x v="30"/>
    <n v="4000"/>
    <n v="4051.99"/>
    <x v="0"/>
    <x v="0"/>
    <s v="USD"/>
    <n v="1408604515"/>
    <n v="1406012515"/>
    <b v="0"/>
    <n v="53"/>
    <x v="0"/>
    <x v="0"/>
    <n v="101.29975"/>
    <n v="76.45264150943396"/>
    <x v="0"/>
    <x v="0"/>
  </r>
  <r>
    <x v="31"/>
    <x v="31"/>
    <x v="31"/>
    <n v="13"/>
    <n v="13"/>
    <x v="0"/>
    <x v="0"/>
    <s v="USD"/>
    <n v="1453748434"/>
    <n v="1452193234"/>
    <b v="0"/>
    <n v="1"/>
    <x v="0"/>
    <x v="0"/>
    <n v="100"/>
    <n v="13"/>
    <x v="0"/>
    <x v="0"/>
  </r>
  <r>
    <x v="32"/>
    <x v="32"/>
    <x v="32"/>
    <n v="28450"/>
    <n v="28520"/>
    <x v="0"/>
    <x v="0"/>
    <s v="USD"/>
    <n v="1463111940"/>
    <n v="1459523017"/>
    <b v="0"/>
    <n v="89"/>
    <x v="0"/>
    <x v="0"/>
    <n v="100.24604569420035"/>
    <n v="320.44943820224717"/>
    <x v="0"/>
    <x v="0"/>
  </r>
  <r>
    <x v="33"/>
    <x v="33"/>
    <x v="33"/>
    <n v="5250"/>
    <n v="5360"/>
    <x v="0"/>
    <x v="0"/>
    <s v="USD"/>
    <n v="1447001501"/>
    <n v="1444405901"/>
    <b v="0"/>
    <n v="64"/>
    <x v="0"/>
    <x v="0"/>
    <n v="102.0952380952381"/>
    <n v="83.75"/>
    <x v="0"/>
    <x v="0"/>
  </r>
  <r>
    <x v="34"/>
    <x v="34"/>
    <x v="34"/>
    <n v="2600"/>
    <n v="3392"/>
    <x v="0"/>
    <x v="0"/>
    <s v="USD"/>
    <n v="1407224601"/>
    <n v="1405928601"/>
    <b v="0"/>
    <n v="68"/>
    <x v="0"/>
    <x v="0"/>
    <n v="130.46153846153845"/>
    <n v="49.882352941176471"/>
    <x v="0"/>
    <x v="0"/>
  </r>
  <r>
    <x v="35"/>
    <x v="35"/>
    <x v="35"/>
    <n v="1000"/>
    <n v="1665"/>
    <x v="0"/>
    <x v="0"/>
    <s v="USD"/>
    <n v="1430179200"/>
    <n v="1428130814"/>
    <b v="0"/>
    <n v="28"/>
    <x v="0"/>
    <x v="0"/>
    <n v="166.5"/>
    <n v="59.464285714285715"/>
    <x v="0"/>
    <x v="0"/>
  </r>
  <r>
    <x v="36"/>
    <x v="36"/>
    <x v="36"/>
    <n v="6000"/>
    <n v="8529"/>
    <x v="0"/>
    <x v="0"/>
    <s v="USD"/>
    <n v="1428128525"/>
    <n v="1425540125"/>
    <b v="0"/>
    <n v="44"/>
    <x v="0"/>
    <x v="0"/>
    <n v="142.15"/>
    <n v="193.84090909090909"/>
    <x v="0"/>
    <x v="0"/>
  </r>
  <r>
    <x v="37"/>
    <x v="37"/>
    <x v="37"/>
    <n v="22000"/>
    <n v="40357"/>
    <x v="0"/>
    <x v="0"/>
    <s v="USD"/>
    <n v="1425055079"/>
    <n v="1422463079"/>
    <b v="0"/>
    <n v="253"/>
    <x v="0"/>
    <x v="0"/>
    <n v="183.44090909090909"/>
    <n v="159.51383399209487"/>
    <x v="0"/>
    <x v="0"/>
  </r>
  <r>
    <x v="38"/>
    <x v="38"/>
    <x v="38"/>
    <n v="2500"/>
    <n v="2751"/>
    <x v="0"/>
    <x v="0"/>
    <s v="USD"/>
    <n v="1368235344"/>
    <n v="1365643344"/>
    <b v="0"/>
    <n v="66"/>
    <x v="0"/>
    <x v="0"/>
    <n v="110.04"/>
    <n v="41.68181818181818"/>
    <x v="0"/>
    <x v="0"/>
  </r>
  <r>
    <x v="39"/>
    <x v="39"/>
    <x v="39"/>
    <n v="25000"/>
    <n v="32745"/>
    <x v="0"/>
    <x v="1"/>
    <s v="GBP"/>
    <n v="1401058740"/>
    <n v="1398388068"/>
    <b v="0"/>
    <n v="217"/>
    <x v="0"/>
    <x v="0"/>
    <n v="130.98000000000002"/>
    <n v="150.89861751152074"/>
    <x v="0"/>
    <x v="0"/>
  </r>
  <r>
    <x v="40"/>
    <x v="40"/>
    <x v="40"/>
    <n v="2000"/>
    <n v="2027"/>
    <x v="0"/>
    <x v="0"/>
    <s v="USD"/>
    <n v="1403150400"/>
    <n v="1401426488"/>
    <b v="0"/>
    <n v="16"/>
    <x v="0"/>
    <x v="0"/>
    <n v="101.35000000000001"/>
    <n v="126.6875"/>
    <x v="0"/>
    <x v="0"/>
  </r>
  <r>
    <x v="41"/>
    <x v="41"/>
    <x v="41"/>
    <n v="2000"/>
    <n v="2000"/>
    <x v="0"/>
    <x v="0"/>
    <s v="USD"/>
    <n v="1412516354"/>
    <n v="1409924354"/>
    <b v="0"/>
    <n v="19"/>
    <x v="0"/>
    <x v="0"/>
    <n v="100"/>
    <n v="105.26315789473684"/>
    <x v="0"/>
    <x v="0"/>
  </r>
  <r>
    <x v="42"/>
    <x v="42"/>
    <x v="42"/>
    <n v="14000"/>
    <n v="19860"/>
    <x v="0"/>
    <x v="0"/>
    <s v="USD"/>
    <n v="1419780026"/>
    <n v="1417188026"/>
    <b v="0"/>
    <n v="169"/>
    <x v="0"/>
    <x v="0"/>
    <n v="141.85714285714286"/>
    <n v="117.51479289940828"/>
    <x v="0"/>
    <x v="0"/>
  </r>
  <r>
    <x v="43"/>
    <x v="43"/>
    <x v="43"/>
    <n v="10000"/>
    <n v="30866"/>
    <x v="0"/>
    <x v="0"/>
    <s v="USD"/>
    <n v="1405209600"/>
    <n v="1402599486"/>
    <b v="0"/>
    <n v="263"/>
    <x v="0"/>
    <x v="0"/>
    <n v="308.65999999999997"/>
    <n v="117.36121673003802"/>
    <x v="0"/>
    <x v="0"/>
  </r>
  <r>
    <x v="44"/>
    <x v="44"/>
    <x v="44"/>
    <n v="2000"/>
    <n v="2000"/>
    <x v="0"/>
    <x v="0"/>
    <s v="USD"/>
    <n v="1412648537"/>
    <n v="1408760537"/>
    <b v="0"/>
    <n v="15"/>
    <x v="0"/>
    <x v="0"/>
    <n v="100"/>
    <n v="133.33333333333334"/>
    <x v="0"/>
    <x v="0"/>
  </r>
  <r>
    <x v="45"/>
    <x v="45"/>
    <x v="45"/>
    <n v="5000"/>
    <n v="6000"/>
    <x v="0"/>
    <x v="0"/>
    <s v="USD"/>
    <n v="1461769107"/>
    <n v="1459177107"/>
    <b v="0"/>
    <n v="61"/>
    <x v="0"/>
    <x v="0"/>
    <n v="120"/>
    <n v="98.360655737704917"/>
    <x v="0"/>
    <x v="0"/>
  </r>
  <r>
    <x v="46"/>
    <x v="46"/>
    <x v="46"/>
    <n v="8400"/>
    <n v="8750"/>
    <x v="0"/>
    <x v="2"/>
    <s v="AUD"/>
    <n v="1450220974"/>
    <n v="1447628974"/>
    <b v="0"/>
    <n v="45"/>
    <x v="0"/>
    <x v="0"/>
    <n v="104.16666666666667"/>
    <n v="194.44444444444446"/>
    <x v="0"/>
    <x v="0"/>
  </r>
  <r>
    <x v="47"/>
    <x v="47"/>
    <x v="47"/>
    <n v="5000"/>
    <n v="5380.55"/>
    <x v="0"/>
    <x v="0"/>
    <s v="USD"/>
    <n v="1419021607"/>
    <n v="1413834007"/>
    <b v="0"/>
    <n v="70"/>
    <x v="0"/>
    <x v="0"/>
    <n v="107.61100000000002"/>
    <n v="76.865000000000009"/>
    <x v="0"/>
    <x v="0"/>
  </r>
  <r>
    <x v="48"/>
    <x v="48"/>
    <x v="48"/>
    <n v="2000"/>
    <n v="2159"/>
    <x v="0"/>
    <x v="1"/>
    <s v="GBP"/>
    <n v="1425211200"/>
    <n v="1422534260"/>
    <b v="0"/>
    <n v="38"/>
    <x v="0"/>
    <x v="0"/>
    <n v="107.94999999999999"/>
    <n v="56.815789473684212"/>
    <x v="0"/>
    <x v="0"/>
  </r>
  <r>
    <x v="49"/>
    <x v="49"/>
    <x v="49"/>
    <n v="12000"/>
    <n v="12000"/>
    <x v="0"/>
    <x v="0"/>
    <s v="USD"/>
    <n v="1445660045"/>
    <n v="1443068045"/>
    <b v="0"/>
    <n v="87"/>
    <x v="0"/>
    <x v="0"/>
    <n v="100"/>
    <n v="137.93103448275863"/>
    <x v="0"/>
    <x v="0"/>
  </r>
  <r>
    <x v="50"/>
    <x v="50"/>
    <x v="50"/>
    <n v="600"/>
    <n v="600"/>
    <x v="0"/>
    <x v="1"/>
    <s v="GBP"/>
    <n v="1422637200"/>
    <n v="1419271458"/>
    <b v="0"/>
    <n v="22"/>
    <x v="0"/>
    <x v="0"/>
    <n v="100"/>
    <n v="27.272727272727273"/>
    <x v="0"/>
    <x v="0"/>
  </r>
  <r>
    <x v="51"/>
    <x v="51"/>
    <x v="51"/>
    <n v="11000"/>
    <n v="14082"/>
    <x v="0"/>
    <x v="0"/>
    <s v="USD"/>
    <n v="1439245037"/>
    <n v="1436653037"/>
    <b v="0"/>
    <n v="119"/>
    <x v="0"/>
    <x v="0"/>
    <n v="128.0181818181818"/>
    <n v="118.33613445378151"/>
    <x v="0"/>
    <x v="0"/>
  </r>
  <r>
    <x v="52"/>
    <x v="52"/>
    <x v="52"/>
    <n v="10000"/>
    <n v="11621"/>
    <x v="0"/>
    <x v="0"/>
    <s v="USD"/>
    <n v="1405615846"/>
    <n v="1403023846"/>
    <b v="0"/>
    <n v="52"/>
    <x v="0"/>
    <x v="0"/>
    <n v="116.21"/>
    <n v="223.48076923076923"/>
    <x v="0"/>
    <x v="0"/>
  </r>
  <r>
    <x v="53"/>
    <x v="53"/>
    <x v="53"/>
    <n v="3000"/>
    <n v="3289"/>
    <x v="0"/>
    <x v="0"/>
    <s v="USD"/>
    <n v="1396648800"/>
    <n v="1395407445"/>
    <b v="0"/>
    <n v="117"/>
    <x v="0"/>
    <x v="0"/>
    <n v="109.63333333333334"/>
    <n v="28.111111111111111"/>
    <x v="0"/>
    <x v="0"/>
  </r>
  <r>
    <x v="54"/>
    <x v="54"/>
    <x v="54"/>
    <n v="10000"/>
    <n v="10100"/>
    <x v="0"/>
    <x v="0"/>
    <s v="USD"/>
    <n v="1451063221"/>
    <n v="1448471221"/>
    <b v="0"/>
    <n v="52"/>
    <x v="0"/>
    <x v="0"/>
    <n v="101"/>
    <n v="194.23076923076923"/>
    <x v="0"/>
    <x v="0"/>
  </r>
  <r>
    <x v="55"/>
    <x v="55"/>
    <x v="55"/>
    <n v="8600"/>
    <n v="11090"/>
    <x v="0"/>
    <x v="0"/>
    <s v="USD"/>
    <n v="1464390916"/>
    <n v="1462576516"/>
    <b v="0"/>
    <n v="86"/>
    <x v="0"/>
    <x v="0"/>
    <n v="128.95348837209301"/>
    <n v="128.95348837209303"/>
    <x v="0"/>
    <x v="0"/>
  </r>
  <r>
    <x v="56"/>
    <x v="56"/>
    <x v="56"/>
    <n v="8000"/>
    <n v="8581"/>
    <x v="0"/>
    <x v="1"/>
    <s v="GBP"/>
    <n v="1433779200"/>
    <n v="1432559424"/>
    <b v="0"/>
    <n v="174"/>
    <x v="0"/>
    <x v="0"/>
    <n v="107.26249999999999"/>
    <n v="49.316091954022987"/>
    <x v="0"/>
    <x v="0"/>
  </r>
  <r>
    <x v="57"/>
    <x v="57"/>
    <x v="57"/>
    <n v="15000"/>
    <n v="15285"/>
    <x v="0"/>
    <x v="0"/>
    <s v="USD"/>
    <n v="1429991962"/>
    <n v="1427399962"/>
    <b v="0"/>
    <n v="69"/>
    <x v="0"/>
    <x v="0"/>
    <n v="101.89999999999999"/>
    <n v="221.52173913043478"/>
    <x v="0"/>
    <x v="0"/>
  </r>
  <r>
    <x v="58"/>
    <x v="58"/>
    <x v="58"/>
    <n v="10000"/>
    <n v="10291"/>
    <x v="0"/>
    <x v="0"/>
    <s v="USD"/>
    <n v="1416423172"/>
    <n v="1413827572"/>
    <b v="0"/>
    <n v="75"/>
    <x v="0"/>
    <x v="0"/>
    <n v="102.91"/>
    <n v="137.21333333333334"/>
    <x v="0"/>
    <x v="0"/>
  </r>
  <r>
    <x v="59"/>
    <x v="59"/>
    <x v="59"/>
    <n v="20000"/>
    <n v="20025.14"/>
    <x v="0"/>
    <x v="0"/>
    <s v="USD"/>
    <n v="1442264400"/>
    <n v="1439530776"/>
    <b v="0"/>
    <n v="33"/>
    <x v="0"/>
    <x v="0"/>
    <n v="100.12570000000001"/>
    <n v="606.82242424242418"/>
    <x v="0"/>
    <x v="0"/>
  </r>
  <r>
    <x v="60"/>
    <x v="60"/>
    <x v="60"/>
    <n v="4500"/>
    <n v="4648.33"/>
    <x v="0"/>
    <x v="1"/>
    <s v="GBP"/>
    <n v="1395532800"/>
    <n v="1393882717"/>
    <b v="0"/>
    <n v="108"/>
    <x v="0"/>
    <x v="1"/>
    <n v="103.29622222222221"/>
    <n v="43.040092592592593"/>
    <x v="0"/>
    <x v="1"/>
  </r>
  <r>
    <x v="61"/>
    <x v="61"/>
    <x v="61"/>
    <n v="5000"/>
    <n v="7415"/>
    <x v="0"/>
    <x v="0"/>
    <s v="USD"/>
    <n v="1370547157"/>
    <n v="1368646357"/>
    <b v="0"/>
    <n v="23"/>
    <x v="0"/>
    <x v="1"/>
    <n v="148.30000000000001"/>
    <n v="322.39130434782606"/>
    <x v="0"/>
    <x v="1"/>
  </r>
  <r>
    <x v="62"/>
    <x v="62"/>
    <x v="62"/>
    <n v="3000"/>
    <n v="4642"/>
    <x v="0"/>
    <x v="0"/>
    <s v="USD"/>
    <n v="1362337878"/>
    <n v="1360177878"/>
    <b v="0"/>
    <n v="48"/>
    <x v="0"/>
    <x v="1"/>
    <n v="154.73333333333332"/>
    <n v="96.708333333333329"/>
    <x v="0"/>
    <x v="1"/>
  </r>
  <r>
    <x v="63"/>
    <x v="63"/>
    <x v="63"/>
    <n v="2000"/>
    <n v="2270.37"/>
    <x v="0"/>
    <x v="0"/>
    <s v="USD"/>
    <n v="1388206740"/>
    <n v="1386194013"/>
    <b v="0"/>
    <n v="64"/>
    <x v="0"/>
    <x v="1"/>
    <n v="113.51849999999999"/>
    <n v="35.474531249999998"/>
    <x v="0"/>
    <x v="1"/>
  </r>
  <r>
    <x v="64"/>
    <x v="64"/>
    <x v="64"/>
    <n v="1200"/>
    <n v="2080"/>
    <x v="0"/>
    <x v="0"/>
    <s v="USD"/>
    <n v="1373243181"/>
    <n v="1370651181"/>
    <b v="0"/>
    <n v="24"/>
    <x v="0"/>
    <x v="1"/>
    <n v="173.33333333333334"/>
    <n v="86.666666666666671"/>
    <x v="0"/>
    <x v="1"/>
  </r>
  <r>
    <x v="65"/>
    <x v="65"/>
    <x v="65"/>
    <n v="7000"/>
    <n v="7527"/>
    <x v="0"/>
    <x v="5"/>
    <s v="CAD"/>
    <n v="1407736740"/>
    <n v="1405453354"/>
    <b v="0"/>
    <n v="57"/>
    <x v="0"/>
    <x v="1"/>
    <n v="107.52857142857141"/>
    <n v="132.05263157894737"/>
    <x v="0"/>
    <x v="1"/>
  </r>
  <r>
    <x v="66"/>
    <x v="66"/>
    <x v="66"/>
    <n v="2000"/>
    <n v="2372"/>
    <x v="0"/>
    <x v="0"/>
    <s v="USD"/>
    <n v="1468873420"/>
    <n v="1466281420"/>
    <b v="0"/>
    <n v="26"/>
    <x v="0"/>
    <x v="1"/>
    <n v="118.6"/>
    <n v="91.230769230769226"/>
    <x v="0"/>
    <x v="1"/>
  </r>
  <r>
    <x v="67"/>
    <x v="67"/>
    <x v="67"/>
    <n v="2000"/>
    <n v="2325"/>
    <x v="0"/>
    <x v="0"/>
    <s v="USD"/>
    <n v="1342360804"/>
    <n v="1339768804"/>
    <b v="0"/>
    <n v="20"/>
    <x v="0"/>
    <x v="1"/>
    <n v="116.25000000000001"/>
    <n v="116.25"/>
    <x v="0"/>
    <x v="1"/>
  </r>
  <r>
    <x v="68"/>
    <x v="68"/>
    <x v="68"/>
    <n v="600"/>
    <n v="763"/>
    <x v="0"/>
    <x v="1"/>
    <s v="GBP"/>
    <n v="1393162791"/>
    <n v="1390570791"/>
    <b v="0"/>
    <n v="36"/>
    <x v="0"/>
    <x v="1"/>
    <n v="127.16666666666667"/>
    <n v="21.194444444444443"/>
    <x v="0"/>
    <x v="1"/>
  </r>
  <r>
    <x v="69"/>
    <x v="69"/>
    <x v="69"/>
    <n v="10000"/>
    <n v="11094.23"/>
    <x v="0"/>
    <x v="0"/>
    <s v="USD"/>
    <n v="1317538740"/>
    <n v="1314765025"/>
    <b v="0"/>
    <n v="178"/>
    <x v="0"/>
    <x v="1"/>
    <n v="110.9423"/>
    <n v="62.327134831460668"/>
    <x v="0"/>
    <x v="1"/>
  </r>
  <r>
    <x v="70"/>
    <x v="70"/>
    <x v="70"/>
    <n v="500"/>
    <n v="636"/>
    <x v="0"/>
    <x v="0"/>
    <s v="USD"/>
    <n v="1315171845"/>
    <n v="1309987845"/>
    <b v="0"/>
    <n v="17"/>
    <x v="0"/>
    <x v="1"/>
    <n v="127.2"/>
    <n v="37.411764705882355"/>
    <x v="0"/>
    <x v="1"/>
  </r>
  <r>
    <x v="71"/>
    <x v="71"/>
    <x v="71"/>
    <n v="1800"/>
    <n v="2231"/>
    <x v="0"/>
    <x v="0"/>
    <s v="USD"/>
    <n v="1338186657"/>
    <n v="1333002657"/>
    <b v="0"/>
    <n v="32"/>
    <x v="0"/>
    <x v="1"/>
    <n v="123.94444444444443"/>
    <n v="69.71875"/>
    <x v="0"/>
    <x v="1"/>
  </r>
  <r>
    <x v="72"/>
    <x v="72"/>
    <x v="72"/>
    <n v="2200"/>
    <n v="2385"/>
    <x v="0"/>
    <x v="0"/>
    <s v="USD"/>
    <n v="1352937600"/>
    <n v="1351210481"/>
    <b v="0"/>
    <n v="41"/>
    <x v="0"/>
    <x v="1"/>
    <n v="108.40909090909091"/>
    <n v="58.170731707317074"/>
    <x v="0"/>
    <x v="1"/>
  </r>
  <r>
    <x v="73"/>
    <x v="73"/>
    <x v="73"/>
    <n v="900"/>
    <n v="900"/>
    <x v="0"/>
    <x v="0"/>
    <s v="USD"/>
    <n v="1304395140"/>
    <n v="1297620584"/>
    <b v="0"/>
    <n v="18"/>
    <x v="0"/>
    <x v="1"/>
    <n v="100"/>
    <n v="50"/>
    <x v="0"/>
    <x v="1"/>
  </r>
  <r>
    <x v="74"/>
    <x v="74"/>
    <x v="74"/>
    <n v="500"/>
    <n v="564.66"/>
    <x v="0"/>
    <x v="6"/>
    <s v="EUR"/>
    <n v="1453376495"/>
    <n v="1450784495"/>
    <b v="0"/>
    <n v="29"/>
    <x v="0"/>
    <x v="1"/>
    <n v="112.93199999999999"/>
    <n v="19.471034482758618"/>
    <x v="0"/>
    <x v="1"/>
  </r>
  <r>
    <x v="75"/>
    <x v="75"/>
    <x v="75"/>
    <n v="3500"/>
    <n v="4040"/>
    <x v="0"/>
    <x v="0"/>
    <s v="USD"/>
    <n v="1366693272"/>
    <n v="1364101272"/>
    <b v="0"/>
    <n v="47"/>
    <x v="0"/>
    <x v="1"/>
    <n v="115.42857142857143"/>
    <n v="85.957446808510639"/>
    <x v="0"/>
    <x v="1"/>
  </r>
  <r>
    <x v="76"/>
    <x v="76"/>
    <x v="76"/>
    <n v="300"/>
    <n v="460"/>
    <x v="0"/>
    <x v="0"/>
    <s v="USD"/>
    <n v="1325007358"/>
    <n v="1319819758"/>
    <b v="0"/>
    <n v="15"/>
    <x v="0"/>
    <x v="1"/>
    <n v="153.33333333333334"/>
    <n v="30.666666666666668"/>
    <x v="0"/>
    <x v="1"/>
  </r>
  <r>
    <x v="77"/>
    <x v="77"/>
    <x v="77"/>
    <n v="400"/>
    <n v="1570"/>
    <x v="0"/>
    <x v="0"/>
    <s v="USD"/>
    <n v="1337569140"/>
    <n v="1332991717"/>
    <b v="0"/>
    <n v="26"/>
    <x v="0"/>
    <x v="1"/>
    <n v="392.5"/>
    <n v="60.384615384615387"/>
    <x v="0"/>
    <x v="1"/>
  </r>
  <r>
    <x v="78"/>
    <x v="78"/>
    <x v="78"/>
    <n v="50"/>
    <n v="1351"/>
    <x v="0"/>
    <x v="6"/>
    <s v="EUR"/>
    <n v="1472751121"/>
    <n v="1471887121"/>
    <b v="0"/>
    <n v="35"/>
    <x v="0"/>
    <x v="1"/>
    <n v="2702"/>
    <n v="38.6"/>
    <x v="0"/>
    <x v="1"/>
  </r>
  <r>
    <x v="79"/>
    <x v="79"/>
    <x v="79"/>
    <n v="1300"/>
    <n v="1651"/>
    <x v="0"/>
    <x v="1"/>
    <s v="GBP"/>
    <n v="1398451093"/>
    <n v="1395859093"/>
    <b v="0"/>
    <n v="41"/>
    <x v="0"/>
    <x v="1"/>
    <n v="127"/>
    <n v="40.268292682926827"/>
    <x v="0"/>
    <x v="1"/>
  </r>
  <r>
    <x v="80"/>
    <x v="80"/>
    <x v="80"/>
    <n v="12000"/>
    <n v="12870"/>
    <x v="0"/>
    <x v="0"/>
    <s v="USD"/>
    <n v="1386640856"/>
    <n v="1383616856"/>
    <b v="0"/>
    <n v="47"/>
    <x v="0"/>
    <x v="1"/>
    <n v="107.25"/>
    <n v="273.82978723404256"/>
    <x v="0"/>
    <x v="1"/>
  </r>
  <r>
    <x v="81"/>
    <x v="81"/>
    <x v="81"/>
    <n v="750"/>
    <n v="1485"/>
    <x v="0"/>
    <x v="0"/>
    <s v="USD"/>
    <n v="1342234920"/>
    <n v="1341892127"/>
    <b v="0"/>
    <n v="28"/>
    <x v="0"/>
    <x v="1"/>
    <n v="198"/>
    <n v="53.035714285714285"/>
    <x v="0"/>
    <x v="1"/>
  </r>
  <r>
    <x v="82"/>
    <x v="82"/>
    <x v="82"/>
    <n v="4000"/>
    <n v="4000.5"/>
    <x v="0"/>
    <x v="0"/>
    <s v="USD"/>
    <n v="1318189261"/>
    <n v="1315597261"/>
    <b v="0"/>
    <n v="100"/>
    <x v="0"/>
    <x v="1"/>
    <n v="100.01249999999999"/>
    <n v="40.005000000000003"/>
    <x v="0"/>
    <x v="1"/>
  </r>
  <r>
    <x v="83"/>
    <x v="83"/>
    <x v="83"/>
    <n v="200"/>
    <n v="205"/>
    <x v="0"/>
    <x v="1"/>
    <s v="GBP"/>
    <n v="1424604600"/>
    <n v="1423320389"/>
    <b v="0"/>
    <n v="13"/>
    <x v="0"/>
    <x v="1"/>
    <n v="102.49999999999999"/>
    <n v="15.76923076923077"/>
    <x v="0"/>
    <x v="1"/>
  </r>
  <r>
    <x v="84"/>
    <x v="84"/>
    <x v="84"/>
    <n v="500"/>
    <n v="500"/>
    <x v="0"/>
    <x v="0"/>
    <s v="USD"/>
    <n v="1305483086"/>
    <n v="1302891086"/>
    <b v="0"/>
    <n v="7"/>
    <x v="0"/>
    <x v="1"/>
    <n v="100"/>
    <n v="71.428571428571431"/>
    <x v="0"/>
    <x v="1"/>
  </r>
  <r>
    <x v="85"/>
    <x v="85"/>
    <x v="85"/>
    <n v="1200"/>
    <n v="1506"/>
    <x v="0"/>
    <x v="0"/>
    <s v="USD"/>
    <n v="1316746837"/>
    <n v="1314154837"/>
    <b v="0"/>
    <n v="21"/>
    <x v="0"/>
    <x v="1"/>
    <n v="125.49999999999999"/>
    <n v="71.714285714285708"/>
    <x v="0"/>
    <x v="1"/>
  </r>
  <r>
    <x v="86"/>
    <x v="86"/>
    <x v="86"/>
    <n v="6000"/>
    <n v="6388"/>
    <x v="0"/>
    <x v="6"/>
    <s v="EUR"/>
    <n v="1451226045"/>
    <n v="1444828845"/>
    <b v="0"/>
    <n v="17"/>
    <x v="0"/>
    <x v="1"/>
    <n v="106.46666666666667"/>
    <n v="375.76470588235293"/>
    <x v="0"/>
    <x v="1"/>
  </r>
  <r>
    <x v="87"/>
    <x v="87"/>
    <x v="87"/>
    <n v="2500"/>
    <n v="2615"/>
    <x v="0"/>
    <x v="0"/>
    <s v="USD"/>
    <n v="1275529260"/>
    <n v="1274705803"/>
    <b v="0"/>
    <n v="25"/>
    <x v="0"/>
    <x v="1"/>
    <n v="104.60000000000001"/>
    <n v="104.6"/>
    <x v="0"/>
    <x v="1"/>
  </r>
  <r>
    <x v="88"/>
    <x v="88"/>
    <x v="88"/>
    <n v="3500"/>
    <n v="3600"/>
    <x v="0"/>
    <x v="0"/>
    <s v="USD"/>
    <n v="1403452131"/>
    <n v="1401205731"/>
    <b v="0"/>
    <n v="60"/>
    <x v="0"/>
    <x v="1"/>
    <n v="102.85714285714285"/>
    <n v="60"/>
    <x v="0"/>
    <x v="1"/>
  </r>
  <r>
    <x v="89"/>
    <x v="89"/>
    <x v="89"/>
    <n v="6000"/>
    <n v="6904"/>
    <x v="0"/>
    <x v="0"/>
    <s v="USD"/>
    <n v="1370196192"/>
    <n v="1368036192"/>
    <b v="0"/>
    <n v="56"/>
    <x v="0"/>
    <x v="1"/>
    <n v="115.06666666666668"/>
    <n v="123.28571428571429"/>
    <x v="0"/>
    <x v="1"/>
  </r>
  <r>
    <x v="90"/>
    <x v="90"/>
    <x v="90"/>
    <n v="500"/>
    <n v="502"/>
    <x v="0"/>
    <x v="0"/>
    <s v="USD"/>
    <n v="1310454499"/>
    <n v="1307862499"/>
    <b v="0"/>
    <n v="16"/>
    <x v="0"/>
    <x v="1"/>
    <n v="100.4"/>
    <n v="31.375"/>
    <x v="0"/>
    <x v="1"/>
  </r>
  <r>
    <x v="91"/>
    <x v="91"/>
    <x v="91"/>
    <n v="3000"/>
    <n v="3600"/>
    <x v="0"/>
    <x v="0"/>
    <s v="USD"/>
    <n v="1305625164"/>
    <n v="1300354764"/>
    <b v="0"/>
    <n v="46"/>
    <x v="0"/>
    <x v="1"/>
    <n v="120"/>
    <n v="78.260869565217391"/>
    <x v="0"/>
    <x v="1"/>
  </r>
  <r>
    <x v="92"/>
    <x v="92"/>
    <x v="92"/>
    <n v="5000"/>
    <n v="5260"/>
    <x v="0"/>
    <x v="5"/>
    <s v="CAD"/>
    <n v="1485936000"/>
    <n v="1481949983"/>
    <b v="0"/>
    <n v="43"/>
    <x v="0"/>
    <x v="1"/>
    <n v="105.2"/>
    <n v="122.32558139534883"/>
    <x v="0"/>
    <x v="1"/>
  </r>
  <r>
    <x v="93"/>
    <x v="93"/>
    <x v="93"/>
    <n v="1000"/>
    <n v="1106"/>
    <x v="0"/>
    <x v="0"/>
    <s v="USD"/>
    <n v="1341349200"/>
    <n v="1338928537"/>
    <b v="0"/>
    <n v="15"/>
    <x v="0"/>
    <x v="1"/>
    <n v="110.60000000000001"/>
    <n v="73.733333333333334"/>
    <x v="0"/>
    <x v="1"/>
  </r>
  <r>
    <x v="94"/>
    <x v="94"/>
    <x v="94"/>
    <n v="250"/>
    <n v="260"/>
    <x v="0"/>
    <x v="1"/>
    <s v="GBP"/>
    <n v="1396890822"/>
    <n v="1395162822"/>
    <b v="0"/>
    <n v="12"/>
    <x v="0"/>
    <x v="1"/>
    <n v="104"/>
    <n v="21.666666666666668"/>
    <x v="0"/>
    <x v="1"/>
  </r>
  <r>
    <x v="95"/>
    <x v="95"/>
    <x v="95"/>
    <n v="350"/>
    <n v="460"/>
    <x v="0"/>
    <x v="0"/>
    <s v="USD"/>
    <n v="1330214841"/>
    <n v="1327622841"/>
    <b v="0"/>
    <n v="21"/>
    <x v="0"/>
    <x v="1"/>
    <n v="131.42857142857142"/>
    <n v="21.904761904761905"/>
    <x v="0"/>
    <x v="1"/>
  </r>
  <r>
    <x v="96"/>
    <x v="96"/>
    <x v="96"/>
    <n v="1500"/>
    <n v="1720"/>
    <x v="0"/>
    <x v="0"/>
    <s v="USD"/>
    <n v="1280631600"/>
    <n v="1274889241"/>
    <b v="0"/>
    <n v="34"/>
    <x v="0"/>
    <x v="1"/>
    <n v="114.66666666666667"/>
    <n v="50.588235294117645"/>
    <x v="0"/>
    <x v="1"/>
  </r>
  <r>
    <x v="97"/>
    <x v="97"/>
    <x v="97"/>
    <n v="400"/>
    <n v="425"/>
    <x v="0"/>
    <x v="0"/>
    <s v="USD"/>
    <n v="1310440482"/>
    <n v="1307848482"/>
    <b v="0"/>
    <n v="8"/>
    <x v="0"/>
    <x v="1"/>
    <n v="106.25"/>
    <n v="53.125"/>
    <x v="0"/>
    <x v="1"/>
  </r>
  <r>
    <x v="98"/>
    <x v="98"/>
    <x v="98"/>
    <n v="3200"/>
    <n v="3400"/>
    <x v="0"/>
    <x v="0"/>
    <s v="USD"/>
    <n v="1354923000"/>
    <n v="1351796674"/>
    <b v="0"/>
    <n v="60"/>
    <x v="0"/>
    <x v="1"/>
    <n v="106.25"/>
    <n v="56.666666666666664"/>
    <x v="0"/>
    <x v="1"/>
  </r>
  <r>
    <x v="99"/>
    <x v="99"/>
    <x v="99"/>
    <n v="1500"/>
    <n v="1590.29"/>
    <x v="0"/>
    <x v="0"/>
    <s v="USD"/>
    <n v="1390426799"/>
    <n v="1387834799"/>
    <b v="0"/>
    <n v="39"/>
    <x v="0"/>
    <x v="1"/>
    <n v="106.01933333333334"/>
    <n v="40.776666666666664"/>
    <x v="0"/>
    <x v="1"/>
  </r>
  <r>
    <x v="100"/>
    <x v="100"/>
    <x v="100"/>
    <n v="5000"/>
    <n v="5000"/>
    <x v="0"/>
    <x v="0"/>
    <s v="USD"/>
    <n v="1352055886"/>
    <n v="1350324286"/>
    <b v="0"/>
    <n v="26"/>
    <x v="0"/>
    <x v="1"/>
    <n v="100"/>
    <n v="192.30769230769232"/>
    <x v="0"/>
    <x v="1"/>
  </r>
  <r>
    <x v="101"/>
    <x v="101"/>
    <x v="101"/>
    <n v="3500"/>
    <n v="3500"/>
    <x v="0"/>
    <x v="0"/>
    <s v="USD"/>
    <n v="1359052710"/>
    <n v="1356979110"/>
    <b v="0"/>
    <n v="35"/>
    <x v="0"/>
    <x v="1"/>
    <n v="100"/>
    <n v="100"/>
    <x v="0"/>
    <x v="1"/>
  </r>
  <r>
    <x v="102"/>
    <x v="102"/>
    <x v="102"/>
    <n v="6000"/>
    <n v="7665"/>
    <x v="0"/>
    <x v="0"/>
    <s v="USD"/>
    <n v="1293073733"/>
    <n v="1290481733"/>
    <b v="0"/>
    <n v="65"/>
    <x v="0"/>
    <x v="1"/>
    <n v="127.75000000000001"/>
    <n v="117.92307692307692"/>
    <x v="0"/>
    <x v="1"/>
  </r>
  <r>
    <x v="103"/>
    <x v="103"/>
    <x v="103"/>
    <n v="1300"/>
    <n v="1367"/>
    <x v="0"/>
    <x v="1"/>
    <s v="GBP"/>
    <n v="1394220030"/>
    <n v="1392232830"/>
    <b v="0"/>
    <n v="49"/>
    <x v="0"/>
    <x v="1"/>
    <n v="105.15384615384616"/>
    <n v="27.897959183673468"/>
    <x v="0"/>
    <x v="1"/>
  </r>
  <r>
    <x v="104"/>
    <x v="104"/>
    <x v="104"/>
    <n v="500"/>
    <n v="600"/>
    <x v="0"/>
    <x v="0"/>
    <s v="USD"/>
    <n v="1301792400"/>
    <n v="1299775266"/>
    <b v="0"/>
    <n v="10"/>
    <x v="0"/>
    <x v="1"/>
    <n v="120"/>
    <n v="60"/>
    <x v="0"/>
    <x v="1"/>
  </r>
  <r>
    <x v="105"/>
    <x v="105"/>
    <x v="105"/>
    <n v="2200"/>
    <n v="2363"/>
    <x v="0"/>
    <x v="0"/>
    <s v="USD"/>
    <n v="1463184000"/>
    <n v="1461605020"/>
    <b v="0"/>
    <n v="60"/>
    <x v="0"/>
    <x v="1"/>
    <n v="107.40909090909089"/>
    <n v="39.383333333333333"/>
    <x v="0"/>
    <x v="1"/>
  </r>
  <r>
    <x v="106"/>
    <x v="106"/>
    <x v="106"/>
    <n v="5000"/>
    <n v="5025"/>
    <x v="0"/>
    <x v="0"/>
    <s v="USD"/>
    <n v="1333391901"/>
    <n v="1332182301"/>
    <b v="0"/>
    <n v="27"/>
    <x v="0"/>
    <x v="1"/>
    <n v="100.49999999999999"/>
    <n v="186.11111111111111"/>
    <x v="0"/>
    <x v="1"/>
  </r>
  <r>
    <x v="107"/>
    <x v="107"/>
    <x v="107"/>
    <n v="7500"/>
    <n v="7685"/>
    <x v="0"/>
    <x v="0"/>
    <s v="USD"/>
    <n v="1303688087"/>
    <n v="1301787287"/>
    <b v="0"/>
    <n v="69"/>
    <x v="0"/>
    <x v="1"/>
    <n v="102.46666666666667"/>
    <n v="111.37681159420291"/>
    <x v="0"/>
    <x v="1"/>
  </r>
  <r>
    <x v="108"/>
    <x v="108"/>
    <x v="108"/>
    <n v="1500"/>
    <n v="3700"/>
    <x v="0"/>
    <x v="0"/>
    <s v="USD"/>
    <n v="1370011370"/>
    <n v="1364827370"/>
    <b v="0"/>
    <n v="47"/>
    <x v="0"/>
    <x v="1"/>
    <n v="246.66666666666669"/>
    <n v="78.723404255319153"/>
    <x v="0"/>
    <x v="1"/>
  </r>
  <r>
    <x v="109"/>
    <x v="109"/>
    <x v="109"/>
    <n v="1000"/>
    <n v="2195"/>
    <x v="0"/>
    <x v="0"/>
    <s v="USD"/>
    <n v="1298680630"/>
    <n v="1296088630"/>
    <b v="0"/>
    <n v="47"/>
    <x v="0"/>
    <x v="1"/>
    <n v="219.49999999999997"/>
    <n v="46.702127659574465"/>
    <x v="0"/>
    <x v="1"/>
  </r>
  <r>
    <x v="110"/>
    <x v="110"/>
    <x v="110"/>
    <n v="1300"/>
    <n v="1700"/>
    <x v="0"/>
    <x v="0"/>
    <s v="USD"/>
    <n v="1384408740"/>
    <n v="1381445253"/>
    <b v="0"/>
    <n v="26"/>
    <x v="0"/>
    <x v="1"/>
    <n v="130.76923076923077"/>
    <n v="65.384615384615387"/>
    <x v="0"/>
    <x v="1"/>
  </r>
  <r>
    <x v="111"/>
    <x v="111"/>
    <x v="111"/>
    <n v="3500"/>
    <n v="5410"/>
    <x v="0"/>
    <x v="2"/>
    <s v="AUD"/>
    <n v="1433059187"/>
    <n v="1430467187"/>
    <b v="0"/>
    <n v="53"/>
    <x v="0"/>
    <x v="1"/>
    <n v="154.57142857142858"/>
    <n v="102.0754716981132"/>
    <x v="0"/>
    <x v="1"/>
  </r>
  <r>
    <x v="112"/>
    <x v="112"/>
    <x v="112"/>
    <n v="5000"/>
    <n v="5200"/>
    <x v="0"/>
    <x v="0"/>
    <s v="USD"/>
    <n v="1397354400"/>
    <n v="1395277318"/>
    <b v="0"/>
    <n v="81"/>
    <x v="0"/>
    <x v="1"/>
    <n v="104"/>
    <n v="64.197530864197532"/>
    <x v="0"/>
    <x v="1"/>
  </r>
  <r>
    <x v="113"/>
    <x v="113"/>
    <x v="113"/>
    <n v="5000"/>
    <n v="7050"/>
    <x v="0"/>
    <x v="0"/>
    <s v="USD"/>
    <n v="1312642800"/>
    <n v="1311963128"/>
    <b v="0"/>
    <n v="78"/>
    <x v="0"/>
    <x v="1"/>
    <n v="141"/>
    <n v="90.384615384615387"/>
    <x v="0"/>
    <x v="1"/>
  </r>
  <r>
    <x v="114"/>
    <x v="114"/>
    <x v="114"/>
    <n v="3000"/>
    <n v="3100"/>
    <x v="0"/>
    <x v="0"/>
    <s v="USD"/>
    <n v="1326436488"/>
    <n v="1321252488"/>
    <b v="0"/>
    <n v="35"/>
    <x v="0"/>
    <x v="1"/>
    <n v="103.33333333333334"/>
    <n v="88.571428571428569"/>
    <x v="0"/>
    <x v="1"/>
  </r>
  <r>
    <x v="115"/>
    <x v="115"/>
    <x v="115"/>
    <n v="450"/>
    <n v="632"/>
    <x v="0"/>
    <x v="0"/>
    <s v="USD"/>
    <n v="1328377444"/>
    <n v="1326217444"/>
    <b v="0"/>
    <n v="22"/>
    <x v="0"/>
    <x v="1"/>
    <n v="140.44444444444443"/>
    <n v="28.727272727272727"/>
    <x v="0"/>
    <x v="1"/>
  </r>
  <r>
    <x v="116"/>
    <x v="116"/>
    <x v="116"/>
    <n v="3500"/>
    <n v="3978"/>
    <x v="0"/>
    <x v="0"/>
    <s v="USD"/>
    <n v="1302260155"/>
    <n v="1298289355"/>
    <b v="0"/>
    <n v="57"/>
    <x v="0"/>
    <x v="1"/>
    <n v="113.65714285714286"/>
    <n v="69.78947368421052"/>
    <x v="0"/>
    <x v="1"/>
  </r>
  <r>
    <x v="117"/>
    <x v="117"/>
    <x v="117"/>
    <n v="4500"/>
    <n v="4522.22"/>
    <x v="0"/>
    <x v="0"/>
    <s v="USD"/>
    <n v="1276110000"/>
    <n v="1268337744"/>
    <b v="0"/>
    <n v="27"/>
    <x v="0"/>
    <x v="1"/>
    <n v="100.49377777777779"/>
    <n v="167.48962962962963"/>
    <x v="0"/>
    <x v="1"/>
  </r>
  <r>
    <x v="118"/>
    <x v="118"/>
    <x v="118"/>
    <n v="5000"/>
    <n v="5651.58"/>
    <x v="0"/>
    <x v="0"/>
    <s v="USD"/>
    <n v="1311902236"/>
    <n v="1309310236"/>
    <b v="0"/>
    <n v="39"/>
    <x v="0"/>
    <x v="1"/>
    <n v="113.03159999999998"/>
    <n v="144.91230769230768"/>
    <x v="0"/>
    <x v="1"/>
  </r>
  <r>
    <x v="119"/>
    <x v="119"/>
    <x v="119"/>
    <n v="3250"/>
    <n v="3398.1"/>
    <x v="0"/>
    <x v="0"/>
    <s v="USD"/>
    <n v="1313276400"/>
    <n v="1310693986"/>
    <b v="0"/>
    <n v="37"/>
    <x v="0"/>
    <x v="1"/>
    <n v="104.55692307692308"/>
    <n v="91.840540540540545"/>
    <x v="0"/>
    <x v="1"/>
  </r>
  <r>
    <x v="120"/>
    <x v="120"/>
    <x v="120"/>
    <n v="70000"/>
    <n v="10"/>
    <x v="1"/>
    <x v="7"/>
    <s v="HKD"/>
    <n v="1475457107"/>
    <n v="1472865107"/>
    <b v="0"/>
    <n v="1"/>
    <x v="1"/>
    <x v="2"/>
    <n v="1.4285714285714287E-2"/>
    <n v="10"/>
    <x v="0"/>
    <x v="2"/>
  </r>
  <r>
    <x v="121"/>
    <x v="121"/>
    <x v="121"/>
    <n v="3000"/>
    <n v="1"/>
    <x v="1"/>
    <x v="0"/>
    <s v="USD"/>
    <n v="1429352160"/>
    <n v="1427993710"/>
    <b v="0"/>
    <n v="1"/>
    <x v="1"/>
    <x v="2"/>
    <n v="3.3333333333333333E-2"/>
    <n v="1"/>
    <x v="0"/>
    <x v="2"/>
  </r>
  <r>
    <x v="122"/>
    <x v="122"/>
    <x v="122"/>
    <n v="100000000"/>
    <n v="0"/>
    <x v="1"/>
    <x v="0"/>
    <s v="USD"/>
    <n v="1476094907"/>
    <n v="1470910907"/>
    <b v="0"/>
    <n v="0"/>
    <x v="1"/>
    <x v="2"/>
    <n v="0"/>
    <e v="#DIV/0!"/>
    <x v="0"/>
    <x v="2"/>
  </r>
  <r>
    <x v="123"/>
    <x v="123"/>
    <x v="123"/>
    <n v="55000"/>
    <n v="151"/>
    <x v="1"/>
    <x v="0"/>
    <s v="USD"/>
    <n v="1414533600"/>
    <n v="1411411564"/>
    <b v="0"/>
    <n v="6"/>
    <x v="1"/>
    <x v="2"/>
    <n v="0.27454545454545454"/>
    <n v="25.166666666666668"/>
    <x v="0"/>
    <x v="2"/>
  </r>
  <r>
    <x v="124"/>
    <x v="124"/>
    <x v="124"/>
    <n v="4000"/>
    <n v="0"/>
    <x v="1"/>
    <x v="0"/>
    <s v="USD"/>
    <n v="1431728242"/>
    <n v="1429568242"/>
    <b v="0"/>
    <n v="0"/>
    <x v="1"/>
    <x v="2"/>
    <n v="0"/>
    <e v="#DIV/0!"/>
    <x v="0"/>
    <x v="2"/>
  </r>
  <r>
    <x v="125"/>
    <x v="125"/>
    <x v="125"/>
    <n v="500"/>
    <n v="70"/>
    <x v="1"/>
    <x v="5"/>
    <s v="CAD"/>
    <n v="1486165880"/>
    <n v="1480981880"/>
    <b v="0"/>
    <n v="6"/>
    <x v="1"/>
    <x v="2"/>
    <n v="14.000000000000002"/>
    <n v="11.666666666666666"/>
    <x v="0"/>
    <x v="2"/>
  </r>
  <r>
    <x v="126"/>
    <x v="126"/>
    <x v="126"/>
    <n v="25000"/>
    <n v="1387"/>
    <x v="1"/>
    <x v="0"/>
    <s v="USD"/>
    <n v="1433988000"/>
    <n v="1431353337"/>
    <b v="0"/>
    <n v="13"/>
    <x v="1"/>
    <x v="2"/>
    <n v="5.548"/>
    <n v="106.69230769230769"/>
    <x v="0"/>
    <x v="2"/>
  </r>
  <r>
    <x v="127"/>
    <x v="127"/>
    <x v="127"/>
    <n v="8000"/>
    <n v="190"/>
    <x v="1"/>
    <x v="0"/>
    <s v="USD"/>
    <n v="1428069541"/>
    <n v="1425481141"/>
    <b v="0"/>
    <n v="4"/>
    <x v="1"/>
    <x v="2"/>
    <n v="2.375"/>
    <n v="47.5"/>
    <x v="0"/>
    <x v="2"/>
  </r>
  <r>
    <x v="128"/>
    <x v="128"/>
    <x v="128"/>
    <n v="100000"/>
    <n v="1867"/>
    <x v="1"/>
    <x v="0"/>
    <s v="USD"/>
    <n v="1476941293"/>
    <n v="1473917293"/>
    <b v="0"/>
    <n v="6"/>
    <x v="1"/>
    <x v="2"/>
    <n v="1.867"/>
    <n v="311.16666666666669"/>
    <x v="0"/>
    <x v="2"/>
  </r>
  <r>
    <x v="129"/>
    <x v="129"/>
    <x v="129"/>
    <n v="20000"/>
    <n v="0"/>
    <x v="1"/>
    <x v="0"/>
    <s v="USD"/>
    <n v="1414708183"/>
    <n v="1409524183"/>
    <b v="0"/>
    <n v="0"/>
    <x v="1"/>
    <x v="2"/>
    <n v="0"/>
    <e v="#DIV/0!"/>
    <x v="0"/>
    <x v="2"/>
  </r>
  <r>
    <x v="130"/>
    <x v="130"/>
    <x v="130"/>
    <n v="600"/>
    <n v="0"/>
    <x v="1"/>
    <x v="1"/>
    <s v="GBP"/>
    <n v="1402949760"/>
    <n v="1400536692"/>
    <b v="0"/>
    <n v="0"/>
    <x v="1"/>
    <x v="2"/>
    <n v="0"/>
    <e v="#DIV/0!"/>
    <x v="0"/>
    <x v="2"/>
  </r>
  <r>
    <x v="131"/>
    <x v="131"/>
    <x v="131"/>
    <n v="1200"/>
    <n v="0"/>
    <x v="1"/>
    <x v="0"/>
    <s v="USD"/>
    <n v="1467763200"/>
    <n v="1466453161"/>
    <b v="0"/>
    <n v="0"/>
    <x v="1"/>
    <x v="2"/>
    <n v="0"/>
    <e v="#DIV/0!"/>
    <x v="0"/>
    <x v="2"/>
  </r>
  <r>
    <x v="132"/>
    <x v="132"/>
    <x v="132"/>
    <n v="80000"/>
    <n v="7655"/>
    <x v="1"/>
    <x v="0"/>
    <s v="USD"/>
    <n v="1415392207"/>
    <n v="1411500607"/>
    <b v="0"/>
    <n v="81"/>
    <x v="1"/>
    <x v="2"/>
    <n v="9.5687499999999996"/>
    <n v="94.506172839506178"/>
    <x v="0"/>
    <x v="2"/>
  </r>
  <r>
    <x v="133"/>
    <x v="133"/>
    <x v="133"/>
    <n v="71764"/>
    <n v="0"/>
    <x v="1"/>
    <x v="0"/>
    <s v="USD"/>
    <n v="1464715860"/>
    <n v="1462130584"/>
    <b v="0"/>
    <n v="0"/>
    <x v="1"/>
    <x v="2"/>
    <n v="0"/>
    <e v="#DIV/0!"/>
    <x v="0"/>
    <x v="2"/>
  </r>
  <r>
    <x v="134"/>
    <x v="134"/>
    <x v="134"/>
    <n v="5000"/>
    <n v="0"/>
    <x v="1"/>
    <x v="0"/>
    <s v="USD"/>
    <n v="1441386000"/>
    <n v="1438811418"/>
    <b v="0"/>
    <n v="0"/>
    <x v="1"/>
    <x v="2"/>
    <n v="0"/>
    <e v="#DIV/0!"/>
    <x v="0"/>
    <x v="2"/>
  </r>
  <r>
    <x v="135"/>
    <x v="135"/>
    <x v="135"/>
    <n v="3000"/>
    <n v="403"/>
    <x v="1"/>
    <x v="0"/>
    <s v="USD"/>
    <n v="1404241200"/>
    <n v="1401354597"/>
    <b v="0"/>
    <n v="5"/>
    <x v="1"/>
    <x v="2"/>
    <n v="13.433333333333334"/>
    <n v="80.599999999999994"/>
    <x v="0"/>
    <x v="2"/>
  </r>
  <r>
    <x v="136"/>
    <x v="136"/>
    <x v="121"/>
    <n v="3000"/>
    <n v="0"/>
    <x v="1"/>
    <x v="0"/>
    <s v="USD"/>
    <n v="1431771360"/>
    <n v="1427968234"/>
    <b v="0"/>
    <n v="0"/>
    <x v="1"/>
    <x v="2"/>
    <n v="0"/>
    <e v="#DIV/0!"/>
    <x v="0"/>
    <x v="2"/>
  </r>
  <r>
    <x v="137"/>
    <x v="137"/>
    <x v="136"/>
    <n v="55000"/>
    <n v="0"/>
    <x v="1"/>
    <x v="8"/>
    <s v="DKK"/>
    <n v="1444657593"/>
    <n v="1440337593"/>
    <b v="0"/>
    <n v="0"/>
    <x v="1"/>
    <x v="2"/>
    <n v="0"/>
    <e v="#DIV/0!"/>
    <x v="0"/>
    <x v="2"/>
  </r>
  <r>
    <x v="138"/>
    <x v="138"/>
    <x v="137"/>
    <n v="150000"/>
    <n v="4712"/>
    <x v="1"/>
    <x v="0"/>
    <s v="USD"/>
    <n v="1438405140"/>
    <n v="1435731041"/>
    <b v="0"/>
    <n v="58"/>
    <x v="1"/>
    <x v="2"/>
    <n v="3.1413333333333333"/>
    <n v="81.241379310344826"/>
    <x v="0"/>
    <x v="2"/>
  </r>
  <r>
    <x v="139"/>
    <x v="139"/>
    <x v="138"/>
    <n v="500"/>
    <n v="500"/>
    <x v="1"/>
    <x v="0"/>
    <s v="USD"/>
    <n v="1436738772"/>
    <n v="1435874772"/>
    <b v="0"/>
    <n v="1"/>
    <x v="1"/>
    <x v="2"/>
    <n v="100"/>
    <n v="500"/>
    <x v="0"/>
    <x v="2"/>
  </r>
  <r>
    <x v="140"/>
    <x v="140"/>
    <x v="139"/>
    <n v="200000"/>
    <n v="0"/>
    <x v="1"/>
    <x v="0"/>
    <s v="USD"/>
    <n v="1426823132"/>
    <n v="1424234732"/>
    <b v="0"/>
    <n v="0"/>
    <x v="1"/>
    <x v="2"/>
    <n v="0"/>
    <e v="#DIV/0!"/>
    <x v="0"/>
    <x v="2"/>
  </r>
  <r>
    <x v="141"/>
    <x v="141"/>
    <x v="140"/>
    <n v="12000"/>
    <n v="1293"/>
    <x v="1"/>
    <x v="0"/>
    <s v="USD"/>
    <n v="1433043623"/>
    <n v="1429155623"/>
    <b v="0"/>
    <n v="28"/>
    <x v="1"/>
    <x v="2"/>
    <n v="10.775"/>
    <n v="46.178571428571431"/>
    <x v="0"/>
    <x v="2"/>
  </r>
  <r>
    <x v="142"/>
    <x v="142"/>
    <x v="141"/>
    <n v="3000"/>
    <n v="10"/>
    <x v="1"/>
    <x v="0"/>
    <s v="USD"/>
    <n v="1416176778"/>
    <n v="1414358778"/>
    <b v="0"/>
    <n v="1"/>
    <x v="1"/>
    <x v="2"/>
    <n v="0.33333333333333337"/>
    <n v="10"/>
    <x v="0"/>
    <x v="2"/>
  </r>
  <r>
    <x v="143"/>
    <x v="143"/>
    <x v="142"/>
    <n v="5500"/>
    <n v="0"/>
    <x v="1"/>
    <x v="2"/>
    <s v="AUD"/>
    <n v="1472882100"/>
    <n v="1467941542"/>
    <b v="0"/>
    <n v="0"/>
    <x v="1"/>
    <x v="2"/>
    <n v="0"/>
    <e v="#DIV/0!"/>
    <x v="0"/>
    <x v="2"/>
  </r>
  <r>
    <x v="144"/>
    <x v="144"/>
    <x v="143"/>
    <n v="7500"/>
    <n v="2070"/>
    <x v="1"/>
    <x v="5"/>
    <s v="CAD"/>
    <n v="1428945472"/>
    <n v="1423765072"/>
    <b v="0"/>
    <n v="37"/>
    <x v="1"/>
    <x v="2"/>
    <n v="27.6"/>
    <n v="55.945945945945944"/>
    <x v="0"/>
    <x v="2"/>
  </r>
  <r>
    <x v="145"/>
    <x v="145"/>
    <x v="144"/>
    <n v="4500"/>
    <n v="338"/>
    <x v="1"/>
    <x v="0"/>
    <s v="USD"/>
    <n v="1439298052"/>
    <n v="1436965252"/>
    <b v="0"/>
    <n v="9"/>
    <x v="1"/>
    <x v="2"/>
    <n v="7.5111111111111111"/>
    <n v="37.555555555555557"/>
    <x v="0"/>
    <x v="2"/>
  </r>
  <r>
    <x v="146"/>
    <x v="146"/>
    <x v="145"/>
    <n v="20000"/>
    <n v="115"/>
    <x v="1"/>
    <x v="0"/>
    <s v="USD"/>
    <n v="1484698998"/>
    <n v="1479514998"/>
    <b v="0"/>
    <n v="3"/>
    <x v="1"/>
    <x v="2"/>
    <n v="0.57499999999999996"/>
    <n v="38.333333333333336"/>
    <x v="0"/>
    <x v="2"/>
  </r>
  <r>
    <x v="147"/>
    <x v="147"/>
    <x v="146"/>
    <n v="7000"/>
    <n v="0"/>
    <x v="1"/>
    <x v="1"/>
    <s v="GBP"/>
    <n v="1420741080"/>
    <n v="1417026340"/>
    <b v="0"/>
    <n v="0"/>
    <x v="1"/>
    <x v="2"/>
    <n v="0"/>
    <e v="#DIV/0!"/>
    <x v="0"/>
    <x v="2"/>
  </r>
  <r>
    <x v="148"/>
    <x v="148"/>
    <x v="147"/>
    <n v="50000"/>
    <n v="40"/>
    <x v="1"/>
    <x v="0"/>
    <s v="USD"/>
    <n v="1456555536"/>
    <n v="1453963536"/>
    <b v="0"/>
    <n v="2"/>
    <x v="1"/>
    <x v="2"/>
    <n v="0.08"/>
    <n v="20"/>
    <x v="0"/>
    <x v="2"/>
  </r>
  <r>
    <x v="149"/>
    <x v="149"/>
    <x v="148"/>
    <n v="10000"/>
    <n v="92"/>
    <x v="1"/>
    <x v="0"/>
    <s v="USD"/>
    <n v="1419494400"/>
    <n v="1416888470"/>
    <b v="0"/>
    <n v="6"/>
    <x v="1"/>
    <x v="2"/>
    <n v="0.91999999999999993"/>
    <n v="15.333333333333334"/>
    <x v="0"/>
    <x v="2"/>
  </r>
  <r>
    <x v="150"/>
    <x v="150"/>
    <x v="149"/>
    <n v="130000"/>
    <n v="30112"/>
    <x v="1"/>
    <x v="0"/>
    <s v="USD"/>
    <n v="1432612382"/>
    <n v="1427428382"/>
    <b v="0"/>
    <n v="67"/>
    <x v="1"/>
    <x v="2"/>
    <n v="23.163076923076922"/>
    <n v="449.43283582089555"/>
    <x v="0"/>
    <x v="2"/>
  </r>
  <r>
    <x v="151"/>
    <x v="151"/>
    <x v="150"/>
    <n v="250000"/>
    <n v="140"/>
    <x v="1"/>
    <x v="2"/>
    <s v="AUD"/>
    <n v="1434633191"/>
    <n v="1429449191"/>
    <b v="0"/>
    <n v="5"/>
    <x v="1"/>
    <x v="2"/>
    <n v="5.5999999999999994E-2"/>
    <n v="28"/>
    <x v="0"/>
    <x v="2"/>
  </r>
  <r>
    <x v="152"/>
    <x v="152"/>
    <x v="151"/>
    <n v="380000"/>
    <n v="30"/>
    <x v="1"/>
    <x v="0"/>
    <s v="USD"/>
    <n v="1411437100"/>
    <n v="1408845100"/>
    <b v="0"/>
    <n v="2"/>
    <x v="1"/>
    <x v="2"/>
    <n v="7.8947368421052634E-3"/>
    <n v="15"/>
    <x v="0"/>
    <x v="2"/>
  </r>
  <r>
    <x v="153"/>
    <x v="153"/>
    <x v="152"/>
    <n v="50000"/>
    <n v="359"/>
    <x v="1"/>
    <x v="0"/>
    <s v="USD"/>
    <n v="1417532644"/>
    <n v="1413900244"/>
    <b v="0"/>
    <n v="10"/>
    <x v="1"/>
    <x v="2"/>
    <n v="0.71799999999999997"/>
    <n v="35.9"/>
    <x v="0"/>
    <x v="2"/>
  </r>
  <r>
    <x v="154"/>
    <x v="154"/>
    <x v="153"/>
    <n v="1500"/>
    <n v="40"/>
    <x v="1"/>
    <x v="0"/>
    <s v="USD"/>
    <n v="1433336895"/>
    <n v="1429621695"/>
    <b v="0"/>
    <n v="3"/>
    <x v="1"/>
    <x v="2"/>
    <n v="2.666666666666667"/>
    <n v="13.333333333333334"/>
    <x v="0"/>
    <x v="2"/>
  </r>
  <r>
    <x v="155"/>
    <x v="155"/>
    <x v="154"/>
    <n v="1350000"/>
    <n v="81"/>
    <x v="1"/>
    <x v="0"/>
    <s v="USD"/>
    <n v="1437657935"/>
    <n v="1434201935"/>
    <b v="0"/>
    <n v="4"/>
    <x v="1"/>
    <x v="2"/>
    <n v="6.0000000000000001E-3"/>
    <n v="20.25"/>
    <x v="0"/>
    <x v="2"/>
  </r>
  <r>
    <x v="156"/>
    <x v="156"/>
    <x v="155"/>
    <n v="35000"/>
    <n v="1785"/>
    <x v="1"/>
    <x v="5"/>
    <s v="CAD"/>
    <n v="1407034796"/>
    <n v="1401850796"/>
    <b v="0"/>
    <n v="15"/>
    <x v="1"/>
    <x v="2"/>
    <n v="5.0999999999999996"/>
    <n v="119"/>
    <x v="0"/>
    <x v="2"/>
  </r>
  <r>
    <x v="157"/>
    <x v="157"/>
    <x v="156"/>
    <n v="2995"/>
    <n v="8"/>
    <x v="1"/>
    <x v="0"/>
    <s v="USD"/>
    <n v="1456523572"/>
    <n v="1453931572"/>
    <b v="0"/>
    <n v="2"/>
    <x v="1"/>
    <x v="2"/>
    <n v="0.26711185308848079"/>
    <n v="4"/>
    <x v="0"/>
    <x v="2"/>
  </r>
  <r>
    <x v="158"/>
    <x v="158"/>
    <x v="157"/>
    <n v="5000"/>
    <n v="0"/>
    <x v="1"/>
    <x v="0"/>
    <s v="USD"/>
    <n v="1413942628"/>
    <n v="1411350628"/>
    <b v="0"/>
    <n v="0"/>
    <x v="1"/>
    <x v="2"/>
    <n v="0"/>
    <e v="#DIV/0!"/>
    <x v="0"/>
    <x v="2"/>
  </r>
  <r>
    <x v="159"/>
    <x v="159"/>
    <x v="158"/>
    <n v="500000"/>
    <n v="10"/>
    <x v="1"/>
    <x v="0"/>
    <s v="USD"/>
    <n v="1467541545"/>
    <n v="1464085545"/>
    <b v="0"/>
    <n v="1"/>
    <x v="1"/>
    <x v="2"/>
    <n v="2E-3"/>
    <n v="10"/>
    <x v="0"/>
    <x v="2"/>
  </r>
  <r>
    <x v="160"/>
    <x v="160"/>
    <x v="159"/>
    <n v="5000"/>
    <n v="0"/>
    <x v="2"/>
    <x v="0"/>
    <s v="USD"/>
    <n v="1439675691"/>
    <n v="1434491691"/>
    <b v="0"/>
    <n v="0"/>
    <x v="1"/>
    <x v="3"/>
    <n v="0"/>
    <e v="#DIV/0!"/>
    <x v="0"/>
    <x v="3"/>
  </r>
  <r>
    <x v="161"/>
    <x v="161"/>
    <x v="160"/>
    <n v="50000"/>
    <n v="5"/>
    <x v="2"/>
    <x v="0"/>
    <s v="USD"/>
    <n v="1404318595"/>
    <n v="1401726595"/>
    <b v="0"/>
    <n v="1"/>
    <x v="1"/>
    <x v="3"/>
    <n v="0.01"/>
    <n v="5"/>
    <x v="0"/>
    <x v="3"/>
  </r>
  <r>
    <x v="162"/>
    <x v="162"/>
    <x v="161"/>
    <n v="2800"/>
    <n v="435"/>
    <x v="2"/>
    <x v="0"/>
    <s v="USD"/>
    <n v="1408232520"/>
    <n v="1405393356"/>
    <b v="0"/>
    <n v="10"/>
    <x v="1"/>
    <x v="3"/>
    <n v="15.535714285714286"/>
    <n v="43.5"/>
    <x v="0"/>
    <x v="3"/>
  </r>
  <r>
    <x v="163"/>
    <x v="163"/>
    <x v="162"/>
    <n v="2000000"/>
    <n v="0"/>
    <x v="2"/>
    <x v="0"/>
    <s v="USD"/>
    <n v="1443657600"/>
    <n v="1440716654"/>
    <b v="0"/>
    <n v="0"/>
    <x v="1"/>
    <x v="3"/>
    <n v="0"/>
    <e v="#DIV/0!"/>
    <x v="0"/>
    <x v="3"/>
  </r>
  <r>
    <x v="164"/>
    <x v="164"/>
    <x v="163"/>
    <n v="120000"/>
    <n v="640"/>
    <x v="2"/>
    <x v="0"/>
    <s v="USD"/>
    <n v="1411150701"/>
    <n v="1405966701"/>
    <b v="0"/>
    <n v="7"/>
    <x v="1"/>
    <x v="3"/>
    <n v="0.53333333333333333"/>
    <n v="91.428571428571431"/>
    <x v="0"/>
    <x v="3"/>
  </r>
  <r>
    <x v="165"/>
    <x v="165"/>
    <x v="164"/>
    <n v="17000"/>
    <n v="0"/>
    <x v="2"/>
    <x v="1"/>
    <s v="GBP"/>
    <n v="1452613724"/>
    <n v="1450021724"/>
    <b v="0"/>
    <n v="0"/>
    <x v="1"/>
    <x v="3"/>
    <n v="0"/>
    <e v="#DIV/0!"/>
    <x v="0"/>
    <x v="3"/>
  </r>
  <r>
    <x v="166"/>
    <x v="166"/>
    <x v="165"/>
    <n v="5000"/>
    <n v="3000"/>
    <x v="2"/>
    <x v="0"/>
    <s v="USD"/>
    <n v="1484531362"/>
    <n v="1481939362"/>
    <b v="0"/>
    <n v="1"/>
    <x v="1"/>
    <x v="3"/>
    <n v="60"/>
    <n v="3000"/>
    <x v="0"/>
    <x v="3"/>
  </r>
  <r>
    <x v="167"/>
    <x v="167"/>
    <x v="166"/>
    <n v="110000"/>
    <n v="11"/>
    <x v="2"/>
    <x v="0"/>
    <s v="USD"/>
    <n v="1438726535"/>
    <n v="1433542535"/>
    <b v="0"/>
    <n v="2"/>
    <x v="1"/>
    <x v="3"/>
    <n v="0.01"/>
    <n v="5.5"/>
    <x v="0"/>
    <x v="3"/>
  </r>
  <r>
    <x v="168"/>
    <x v="168"/>
    <x v="167"/>
    <n v="8000"/>
    <n v="325"/>
    <x v="2"/>
    <x v="0"/>
    <s v="USD"/>
    <n v="1426791770"/>
    <n v="1424203370"/>
    <b v="0"/>
    <n v="3"/>
    <x v="1"/>
    <x v="3"/>
    <n v="4.0625"/>
    <n v="108.33333333333333"/>
    <x v="0"/>
    <x v="3"/>
  </r>
  <r>
    <x v="169"/>
    <x v="169"/>
    <x v="168"/>
    <n v="2500"/>
    <n v="560"/>
    <x v="2"/>
    <x v="1"/>
    <s v="GBP"/>
    <n v="1413634059"/>
    <n v="1411042059"/>
    <b v="0"/>
    <n v="10"/>
    <x v="1"/>
    <x v="3"/>
    <n v="22.400000000000002"/>
    <n v="56"/>
    <x v="0"/>
    <x v="3"/>
  </r>
  <r>
    <x v="170"/>
    <x v="170"/>
    <x v="169"/>
    <n v="10000"/>
    <n v="325"/>
    <x v="2"/>
    <x v="0"/>
    <s v="USD"/>
    <n v="1440912480"/>
    <n v="1438385283"/>
    <b v="0"/>
    <n v="10"/>
    <x v="1"/>
    <x v="3"/>
    <n v="3.25"/>
    <n v="32.5"/>
    <x v="0"/>
    <x v="3"/>
  </r>
  <r>
    <x v="171"/>
    <x v="171"/>
    <x v="170"/>
    <n v="50000"/>
    <n v="1"/>
    <x v="2"/>
    <x v="0"/>
    <s v="USD"/>
    <n v="1470975614"/>
    <n v="1465791614"/>
    <b v="0"/>
    <n v="1"/>
    <x v="1"/>
    <x v="3"/>
    <n v="2E-3"/>
    <n v="1"/>
    <x v="0"/>
    <x v="3"/>
  </r>
  <r>
    <x v="172"/>
    <x v="172"/>
    <x v="171"/>
    <n v="95000"/>
    <n v="0"/>
    <x v="2"/>
    <x v="0"/>
    <s v="USD"/>
    <n v="1426753723"/>
    <n v="1423733323"/>
    <b v="0"/>
    <n v="0"/>
    <x v="1"/>
    <x v="3"/>
    <n v="0"/>
    <e v="#DIV/0!"/>
    <x v="0"/>
    <x v="3"/>
  </r>
  <r>
    <x v="173"/>
    <x v="173"/>
    <x v="172"/>
    <n v="1110"/>
    <n v="0"/>
    <x v="2"/>
    <x v="1"/>
    <s v="GBP"/>
    <n v="1425131108"/>
    <n v="1422539108"/>
    <b v="0"/>
    <n v="0"/>
    <x v="1"/>
    <x v="3"/>
    <n v="0"/>
    <e v="#DIV/0!"/>
    <x v="0"/>
    <x v="3"/>
  </r>
  <r>
    <x v="174"/>
    <x v="174"/>
    <x v="173"/>
    <n v="6000"/>
    <n v="0"/>
    <x v="2"/>
    <x v="9"/>
    <s v="EUR"/>
    <n v="1431108776"/>
    <n v="1425924776"/>
    <b v="0"/>
    <n v="0"/>
    <x v="1"/>
    <x v="3"/>
    <n v="0"/>
    <e v="#DIV/0!"/>
    <x v="0"/>
    <x v="3"/>
  </r>
  <r>
    <x v="175"/>
    <x v="175"/>
    <x v="174"/>
    <n v="20000"/>
    <n v="1297"/>
    <x v="2"/>
    <x v="1"/>
    <s v="GBP"/>
    <n v="1409337611"/>
    <n v="1407177611"/>
    <b v="0"/>
    <n v="26"/>
    <x v="1"/>
    <x v="3"/>
    <n v="6.4850000000000003"/>
    <n v="49.884615384615387"/>
    <x v="0"/>
    <x v="3"/>
  </r>
  <r>
    <x v="176"/>
    <x v="176"/>
    <x v="175"/>
    <n v="1500"/>
    <n v="0"/>
    <x v="2"/>
    <x v="0"/>
    <s v="USD"/>
    <n v="1438803999"/>
    <n v="1436211999"/>
    <b v="0"/>
    <n v="0"/>
    <x v="1"/>
    <x v="3"/>
    <n v="0"/>
    <e v="#DIV/0!"/>
    <x v="0"/>
    <x v="3"/>
  </r>
  <r>
    <x v="177"/>
    <x v="177"/>
    <x v="176"/>
    <n v="450"/>
    <n v="180"/>
    <x v="2"/>
    <x v="0"/>
    <s v="USD"/>
    <n v="1427155726"/>
    <n v="1425690526"/>
    <b v="0"/>
    <n v="7"/>
    <x v="1"/>
    <x v="3"/>
    <n v="40"/>
    <n v="25.714285714285715"/>
    <x v="0"/>
    <x v="3"/>
  </r>
  <r>
    <x v="178"/>
    <x v="178"/>
    <x v="177"/>
    <n v="500000"/>
    <n v="0"/>
    <x v="2"/>
    <x v="3"/>
    <s v="EUR"/>
    <n v="1448582145"/>
    <n v="1445986545"/>
    <b v="0"/>
    <n v="0"/>
    <x v="1"/>
    <x v="3"/>
    <n v="0"/>
    <e v="#DIV/0!"/>
    <x v="0"/>
    <x v="3"/>
  </r>
  <r>
    <x v="179"/>
    <x v="179"/>
    <x v="178"/>
    <n v="1000"/>
    <n v="200"/>
    <x v="2"/>
    <x v="0"/>
    <s v="USD"/>
    <n v="1457056555"/>
    <n v="1454464555"/>
    <b v="0"/>
    <n v="2"/>
    <x v="1"/>
    <x v="3"/>
    <n v="20"/>
    <n v="100"/>
    <x v="0"/>
    <x v="3"/>
  </r>
  <r>
    <x v="180"/>
    <x v="180"/>
    <x v="179"/>
    <n v="1200"/>
    <n v="401"/>
    <x v="2"/>
    <x v="1"/>
    <s v="GBP"/>
    <n v="1428951600"/>
    <n v="1425512843"/>
    <b v="0"/>
    <n v="13"/>
    <x v="1"/>
    <x v="3"/>
    <n v="33.416666666666664"/>
    <n v="30.846153846153847"/>
    <x v="0"/>
    <x v="3"/>
  </r>
  <r>
    <x v="181"/>
    <x v="181"/>
    <x v="180"/>
    <n v="3423"/>
    <n v="722"/>
    <x v="2"/>
    <x v="1"/>
    <s v="GBP"/>
    <n v="1434995295"/>
    <n v="1432403295"/>
    <b v="0"/>
    <n v="4"/>
    <x v="1"/>
    <x v="3"/>
    <n v="21.092608822670172"/>
    <n v="180.5"/>
    <x v="0"/>
    <x v="3"/>
  </r>
  <r>
    <x v="182"/>
    <x v="182"/>
    <x v="181"/>
    <n v="1000"/>
    <n v="0"/>
    <x v="2"/>
    <x v="0"/>
    <s v="USD"/>
    <n v="1483748232"/>
    <n v="1481156232"/>
    <b v="0"/>
    <n v="0"/>
    <x v="1"/>
    <x v="3"/>
    <n v="0"/>
    <e v="#DIV/0!"/>
    <x v="0"/>
    <x v="3"/>
  </r>
  <r>
    <x v="183"/>
    <x v="183"/>
    <x v="182"/>
    <n v="12500"/>
    <n v="4482"/>
    <x v="2"/>
    <x v="1"/>
    <s v="GBP"/>
    <n v="1417033610"/>
    <n v="1414438010"/>
    <b v="0"/>
    <n v="12"/>
    <x v="1"/>
    <x v="3"/>
    <n v="35.856000000000002"/>
    <n v="373.5"/>
    <x v="0"/>
    <x v="3"/>
  </r>
  <r>
    <x v="184"/>
    <x v="184"/>
    <x v="183"/>
    <n v="1500"/>
    <n v="51"/>
    <x v="2"/>
    <x v="5"/>
    <s v="CAD"/>
    <n v="1409543940"/>
    <n v="1404586762"/>
    <b v="0"/>
    <n v="2"/>
    <x v="1"/>
    <x v="3"/>
    <n v="3.4000000000000004"/>
    <n v="25.5"/>
    <x v="0"/>
    <x v="3"/>
  </r>
  <r>
    <x v="185"/>
    <x v="185"/>
    <x v="184"/>
    <n v="40000"/>
    <n v="2200"/>
    <x v="2"/>
    <x v="10"/>
    <s v="NOK"/>
    <n v="1471557139"/>
    <n v="1468965139"/>
    <b v="0"/>
    <n v="10"/>
    <x v="1"/>
    <x v="3"/>
    <n v="5.5"/>
    <n v="220"/>
    <x v="0"/>
    <x v="3"/>
  </r>
  <r>
    <x v="186"/>
    <x v="186"/>
    <x v="185"/>
    <n v="5000"/>
    <n v="0"/>
    <x v="2"/>
    <x v="0"/>
    <s v="USD"/>
    <n v="1488571200"/>
    <n v="1485977434"/>
    <b v="0"/>
    <n v="0"/>
    <x v="1"/>
    <x v="3"/>
    <n v="0"/>
    <e v="#DIV/0!"/>
    <x v="0"/>
    <x v="3"/>
  </r>
  <r>
    <x v="187"/>
    <x v="187"/>
    <x v="186"/>
    <n v="5000"/>
    <n v="800"/>
    <x v="2"/>
    <x v="0"/>
    <s v="USD"/>
    <n v="1437461940"/>
    <n v="1435383457"/>
    <b v="0"/>
    <n v="5"/>
    <x v="1"/>
    <x v="3"/>
    <n v="16"/>
    <n v="160"/>
    <x v="0"/>
    <x v="3"/>
  </r>
  <r>
    <x v="188"/>
    <x v="188"/>
    <x v="187"/>
    <n v="1500"/>
    <n v="0"/>
    <x v="2"/>
    <x v="0"/>
    <s v="USD"/>
    <n v="1409891015"/>
    <n v="1407299015"/>
    <b v="0"/>
    <n v="0"/>
    <x v="1"/>
    <x v="3"/>
    <n v="0"/>
    <e v="#DIV/0!"/>
    <x v="0"/>
    <x v="3"/>
  </r>
  <r>
    <x v="189"/>
    <x v="189"/>
    <x v="188"/>
    <n v="500000"/>
    <n v="345"/>
    <x v="2"/>
    <x v="0"/>
    <s v="USD"/>
    <n v="1472920477"/>
    <n v="1467736477"/>
    <b v="0"/>
    <n v="5"/>
    <x v="1"/>
    <x v="3"/>
    <n v="6.8999999999999992E-2"/>
    <n v="69"/>
    <x v="0"/>
    <x v="3"/>
  </r>
  <r>
    <x v="190"/>
    <x v="190"/>
    <x v="189"/>
    <n v="12000"/>
    <n v="50"/>
    <x v="2"/>
    <x v="0"/>
    <s v="USD"/>
    <n v="1466091446"/>
    <n v="1465227446"/>
    <b v="0"/>
    <n v="1"/>
    <x v="1"/>
    <x v="3"/>
    <n v="0.41666666666666669"/>
    <n v="50"/>
    <x v="0"/>
    <x v="3"/>
  </r>
  <r>
    <x v="191"/>
    <x v="191"/>
    <x v="190"/>
    <n v="5000"/>
    <n v="250"/>
    <x v="2"/>
    <x v="2"/>
    <s v="AUD"/>
    <n v="1443782138"/>
    <n v="1440326138"/>
    <b v="0"/>
    <n v="3"/>
    <x v="1"/>
    <x v="3"/>
    <n v="5"/>
    <n v="83.333333333333329"/>
    <x v="0"/>
    <x v="3"/>
  </r>
  <r>
    <x v="192"/>
    <x v="192"/>
    <x v="191"/>
    <n v="1000000"/>
    <n v="17"/>
    <x v="2"/>
    <x v="0"/>
    <s v="USD"/>
    <n v="1413572432"/>
    <n v="1410980432"/>
    <b v="0"/>
    <n v="3"/>
    <x v="1"/>
    <x v="3"/>
    <n v="1.6999999999999999E-3"/>
    <n v="5.666666666666667"/>
    <x v="0"/>
    <x v="3"/>
  </r>
  <r>
    <x v="193"/>
    <x v="193"/>
    <x v="192"/>
    <n v="1000"/>
    <n v="0"/>
    <x v="2"/>
    <x v="1"/>
    <s v="GBP"/>
    <n v="1417217166"/>
    <n v="1412029566"/>
    <b v="0"/>
    <n v="0"/>
    <x v="1"/>
    <x v="3"/>
    <n v="0"/>
    <e v="#DIV/0!"/>
    <x v="0"/>
    <x v="3"/>
  </r>
  <r>
    <x v="194"/>
    <x v="194"/>
    <x v="193"/>
    <n v="2500"/>
    <n v="3"/>
    <x v="2"/>
    <x v="1"/>
    <s v="GBP"/>
    <n v="1457308531"/>
    <n v="1452124531"/>
    <b v="0"/>
    <n v="3"/>
    <x v="1"/>
    <x v="3"/>
    <n v="0.12"/>
    <n v="1"/>
    <x v="0"/>
    <x v="3"/>
  </r>
  <r>
    <x v="195"/>
    <x v="195"/>
    <x v="194"/>
    <n v="2000000"/>
    <n v="0"/>
    <x v="2"/>
    <x v="0"/>
    <s v="USD"/>
    <n v="1436544332"/>
    <n v="1431360332"/>
    <b v="0"/>
    <n v="0"/>
    <x v="1"/>
    <x v="3"/>
    <n v="0"/>
    <e v="#DIV/0!"/>
    <x v="0"/>
    <x v="3"/>
  </r>
  <r>
    <x v="196"/>
    <x v="196"/>
    <x v="195"/>
    <n v="3500"/>
    <n v="1465"/>
    <x v="2"/>
    <x v="1"/>
    <s v="GBP"/>
    <n v="1444510800"/>
    <n v="1442062898"/>
    <b v="0"/>
    <n v="19"/>
    <x v="1"/>
    <x v="3"/>
    <n v="41.857142857142861"/>
    <n v="77.10526315789474"/>
    <x v="0"/>
    <x v="3"/>
  </r>
  <r>
    <x v="197"/>
    <x v="197"/>
    <x v="196"/>
    <n v="2500"/>
    <n v="262"/>
    <x v="2"/>
    <x v="1"/>
    <s v="GBP"/>
    <n v="1487365200"/>
    <n v="1483734100"/>
    <b v="0"/>
    <n v="8"/>
    <x v="1"/>
    <x v="3"/>
    <n v="10.48"/>
    <n v="32.75"/>
    <x v="0"/>
    <x v="3"/>
  </r>
  <r>
    <x v="198"/>
    <x v="198"/>
    <x v="197"/>
    <n v="25000"/>
    <n v="279"/>
    <x v="2"/>
    <x v="0"/>
    <s v="USD"/>
    <n v="1412500322"/>
    <n v="1409908322"/>
    <b v="0"/>
    <n v="6"/>
    <x v="1"/>
    <x v="3"/>
    <n v="1.1159999999999999"/>
    <n v="46.5"/>
    <x v="0"/>
    <x v="3"/>
  </r>
  <r>
    <x v="199"/>
    <x v="199"/>
    <x v="198"/>
    <n v="10000"/>
    <n v="0"/>
    <x v="2"/>
    <x v="0"/>
    <s v="USD"/>
    <n v="1472698702"/>
    <n v="1470106702"/>
    <b v="0"/>
    <n v="0"/>
    <x v="1"/>
    <x v="3"/>
    <n v="0"/>
    <e v="#DIV/0!"/>
    <x v="0"/>
    <x v="3"/>
  </r>
  <r>
    <x v="200"/>
    <x v="200"/>
    <x v="199"/>
    <n v="6000"/>
    <n v="1571.55"/>
    <x v="2"/>
    <x v="0"/>
    <s v="USD"/>
    <n v="1410746403"/>
    <n v="1408154403"/>
    <b v="0"/>
    <n v="18"/>
    <x v="1"/>
    <x v="3"/>
    <n v="26.192500000000003"/>
    <n v="87.308333333333337"/>
    <x v="0"/>
    <x v="3"/>
  </r>
  <r>
    <x v="201"/>
    <x v="201"/>
    <x v="200"/>
    <n v="650"/>
    <n v="380"/>
    <x v="2"/>
    <x v="0"/>
    <s v="USD"/>
    <n v="1423424329"/>
    <n v="1421696329"/>
    <b v="0"/>
    <n v="7"/>
    <x v="1"/>
    <x v="3"/>
    <n v="58.461538461538467"/>
    <n v="54.285714285714285"/>
    <x v="0"/>
    <x v="3"/>
  </r>
  <r>
    <x v="202"/>
    <x v="202"/>
    <x v="201"/>
    <n v="6000"/>
    <n v="0"/>
    <x v="2"/>
    <x v="0"/>
    <s v="USD"/>
    <n v="1444337940"/>
    <n v="1441750564"/>
    <b v="0"/>
    <n v="0"/>
    <x v="1"/>
    <x v="3"/>
    <n v="0"/>
    <e v="#DIV/0!"/>
    <x v="0"/>
    <x v="3"/>
  </r>
  <r>
    <x v="203"/>
    <x v="203"/>
    <x v="202"/>
    <n v="2500"/>
    <n v="746"/>
    <x v="2"/>
    <x v="1"/>
    <s v="GBP"/>
    <n v="1422562864"/>
    <n v="1417378864"/>
    <b v="0"/>
    <n v="8"/>
    <x v="1"/>
    <x v="3"/>
    <n v="29.84"/>
    <n v="93.25"/>
    <x v="0"/>
    <x v="3"/>
  </r>
  <r>
    <x v="204"/>
    <x v="204"/>
    <x v="203"/>
    <n v="300000"/>
    <n v="152165"/>
    <x v="2"/>
    <x v="2"/>
    <s v="AUD"/>
    <n v="1470319203"/>
    <n v="1467727203"/>
    <b v="0"/>
    <n v="1293"/>
    <x v="1"/>
    <x v="3"/>
    <n v="50.721666666666664"/>
    <n v="117.68368136117556"/>
    <x v="0"/>
    <x v="3"/>
  </r>
  <r>
    <x v="205"/>
    <x v="205"/>
    <x v="204"/>
    <n v="8000"/>
    <n v="1300"/>
    <x v="2"/>
    <x v="0"/>
    <s v="USD"/>
    <n v="1444144222"/>
    <n v="1441120222"/>
    <b v="0"/>
    <n v="17"/>
    <x v="1"/>
    <x v="3"/>
    <n v="16.25"/>
    <n v="76.470588235294116"/>
    <x v="0"/>
    <x v="3"/>
  </r>
  <r>
    <x v="206"/>
    <x v="206"/>
    <x v="205"/>
    <n v="12700"/>
    <n v="0"/>
    <x v="2"/>
    <x v="0"/>
    <s v="USD"/>
    <n v="1470441983"/>
    <n v="1468627583"/>
    <b v="0"/>
    <n v="0"/>
    <x v="1"/>
    <x v="3"/>
    <n v="0"/>
    <e v="#DIV/0!"/>
    <x v="0"/>
    <x v="3"/>
  </r>
  <r>
    <x v="207"/>
    <x v="207"/>
    <x v="206"/>
    <n v="14000"/>
    <n v="2130"/>
    <x v="2"/>
    <x v="5"/>
    <s v="CAD"/>
    <n v="1420346638"/>
    <n v="1417754638"/>
    <b v="0"/>
    <n v="13"/>
    <x v="1"/>
    <x v="3"/>
    <n v="15.214285714285714"/>
    <n v="163.84615384615384"/>
    <x v="0"/>
    <x v="3"/>
  </r>
  <r>
    <x v="208"/>
    <x v="208"/>
    <x v="207"/>
    <n v="50000"/>
    <n v="0"/>
    <x v="2"/>
    <x v="2"/>
    <s v="AUD"/>
    <n v="1418719967"/>
    <n v="1416127967"/>
    <b v="0"/>
    <n v="0"/>
    <x v="1"/>
    <x v="3"/>
    <n v="0"/>
    <e v="#DIV/0!"/>
    <x v="0"/>
    <x v="3"/>
  </r>
  <r>
    <x v="209"/>
    <x v="209"/>
    <x v="208"/>
    <n v="25000"/>
    <n v="0"/>
    <x v="2"/>
    <x v="0"/>
    <s v="USD"/>
    <n v="1436566135"/>
    <n v="1433974135"/>
    <b v="0"/>
    <n v="0"/>
    <x v="1"/>
    <x v="3"/>
    <n v="0"/>
    <e v="#DIV/0!"/>
    <x v="0"/>
    <x v="3"/>
  </r>
  <r>
    <x v="210"/>
    <x v="210"/>
    <x v="209"/>
    <n v="12000"/>
    <n v="3030"/>
    <x v="2"/>
    <x v="0"/>
    <s v="USD"/>
    <n v="1443675600"/>
    <n v="1441157592"/>
    <b v="0"/>
    <n v="33"/>
    <x v="1"/>
    <x v="3"/>
    <n v="25.25"/>
    <n v="91.818181818181813"/>
    <x v="0"/>
    <x v="3"/>
  </r>
  <r>
    <x v="211"/>
    <x v="211"/>
    <x v="210"/>
    <n v="5000"/>
    <n v="2230"/>
    <x v="2"/>
    <x v="0"/>
    <s v="USD"/>
    <n v="1442634617"/>
    <n v="1440042617"/>
    <b v="0"/>
    <n v="12"/>
    <x v="1"/>
    <x v="3"/>
    <n v="44.6"/>
    <n v="185.83333333333334"/>
    <x v="0"/>
    <x v="3"/>
  </r>
  <r>
    <x v="212"/>
    <x v="212"/>
    <x v="211"/>
    <n v="6300"/>
    <n v="1"/>
    <x v="2"/>
    <x v="0"/>
    <s v="USD"/>
    <n v="1460837320"/>
    <n v="1455656920"/>
    <b v="0"/>
    <n v="1"/>
    <x v="1"/>
    <x v="3"/>
    <n v="1.5873015873015872E-2"/>
    <n v="1"/>
    <x v="0"/>
    <x v="3"/>
  </r>
  <r>
    <x v="213"/>
    <x v="213"/>
    <x v="212"/>
    <n v="50000"/>
    <n v="20"/>
    <x v="2"/>
    <x v="0"/>
    <s v="USD"/>
    <n v="1439734001"/>
    <n v="1437142547"/>
    <b v="0"/>
    <n v="1"/>
    <x v="1"/>
    <x v="3"/>
    <n v="0.04"/>
    <n v="20"/>
    <x v="0"/>
    <x v="3"/>
  </r>
  <r>
    <x v="214"/>
    <x v="214"/>
    <x v="213"/>
    <n v="12500"/>
    <n v="1"/>
    <x v="2"/>
    <x v="0"/>
    <s v="USD"/>
    <n v="1425655349"/>
    <n v="1420471349"/>
    <b v="0"/>
    <n v="1"/>
    <x v="1"/>
    <x v="3"/>
    <n v="8.0000000000000002E-3"/>
    <n v="1"/>
    <x v="0"/>
    <x v="3"/>
  </r>
  <r>
    <x v="215"/>
    <x v="215"/>
    <x v="214"/>
    <n v="4400"/>
    <n v="10"/>
    <x v="2"/>
    <x v="1"/>
    <s v="GBP"/>
    <n v="1455753540"/>
    <n v="1452058282"/>
    <b v="0"/>
    <n v="1"/>
    <x v="1"/>
    <x v="3"/>
    <n v="0.22727272727272727"/>
    <n v="10"/>
    <x v="0"/>
    <x v="3"/>
  </r>
  <r>
    <x v="216"/>
    <x v="216"/>
    <x v="215"/>
    <n v="50000"/>
    <n v="27849.22"/>
    <x v="2"/>
    <x v="0"/>
    <s v="USD"/>
    <n v="1429740037"/>
    <n v="1425423637"/>
    <b v="0"/>
    <n v="84"/>
    <x v="1"/>
    <x v="3"/>
    <n v="55.698440000000005"/>
    <n v="331.53833333333336"/>
    <x v="0"/>
    <x v="3"/>
  </r>
  <r>
    <x v="217"/>
    <x v="217"/>
    <x v="216"/>
    <n v="100000"/>
    <n v="11943"/>
    <x v="2"/>
    <x v="11"/>
    <s v="SEK"/>
    <n v="1419780149"/>
    <n v="1417101749"/>
    <b v="0"/>
    <n v="38"/>
    <x v="1"/>
    <x v="3"/>
    <n v="11.943"/>
    <n v="314.28947368421052"/>
    <x v="0"/>
    <x v="3"/>
  </r>
  <r>
    <x v="218"/>
    <x v="218"/>
    <x v="217"/>
    <n v="5000"/>
    <n v="100"/>
    <x v="2"/>
    <x v="0"/>
    <s v="USD"/>
    <n v="1431702289"/>
    <n v="1426518289"/>
    <b v="0"/>
    <n v="1"/>
    <x v="1"/>
    <x v="3"/>
    <n v="2"/>
    <n v="100"/>
    <x v="0"/>
    <x v="3"/>
  </r>
  <r>
    <x v="219"/>
    <x v="219"/>
    <x v="218"/>
    <n v="50000"/>
    <n v="8815"/>
    <x v="2"/>
    <x v="0"/>
    <s v="USD"/>
    <n v="1459493940"/>
    <n v="1456732225"/>
    <b v="0"/>
    <n v="76"/>
    <x v="1"/>
    <x v="3"/>
    <n v="17.630000000000003"/>
    <n v="115.98684210526316"/>
    <x v="0"/>
    <x v="3"/>
  </r>
  <r>
    <x v="220"/>
    <x v="220"/>
    <x v="219"/>
    <n v="50000"/>
    <n v="360"/>
    <x v="2"/>
    <x v="0"/>
    <s v="USD"/>
    <n v="1440101160"/>
    <n v="1436542030"/>
    <b v="0"/>
    <n v="3"/>
    <x v="1"/>
    <x v="3"/>
    <n v="0.72"/>
    <n v="120"/>
    <x v="0"/>
    <x v="3"/>
  </r>
  <r>
    <x v="221"/>
    <x v="221"/>
    <x v="220"/>
    <n v="50000"/>
    <n v="0"/>
    <x v="2"/>
    <x v="0"/>
    <s v="USD"/>
    <n v="1427569564"/>
    <n v="1422389164"/>
    <b v="0"/>
    <n v="0"/>
    <x v="1"/>
    <x v="3"/>
    <n v="0"/>
    <e v="#DIV/0!"/>
    <x v="0"/>
    <x v="3"/>
  </r>
  <r>
    <x v="222"/>
    <x v="222"/>
    <x v="221"/>
    <n v="1000"/>
    <n v="130"/>
    <x v="2"/>
    <x v="0"/>
    <s v="USD"/>
    <n v="1427423940"/>
    <n v="1422383318"/>
    <b v="0"/>
    <n v="2"/>
    <x v="1"/>
    <x v="3"/>
    <n v="13"/>
    <n v="65"/>
    <x v="0"/>
    <x v="3"/>
  </r>
  <r>
    <x v="223"/>
    <x v="223"/>
    <x v="222"/>
    <n v="1500000"/>
    <n v="0"/>
    <x v="2"/>
    <x v="0"/>
    <s v="USD"/>
    <n v="1463879100"/>
    <n v="1461287350"/>
    <b v="0"/>
    <n v="0"/>
    <x v="1"/>
    <x v="3"/>
    <n v="0"/>
    <e v="#DIV/0!"/>
    <x v="0"/>
    <x v="3"/>
  </r>
  <r>
    <x v="224"/>
    <x v="224"/>
    <x v="223"/>
    <n v="6000000"/>
    <n v="0"/>
    <x v="2"/>
    <x v="2"/>
    <s v="AUD"/>
    <n v="1436506726"/>
    <n v="1431322726"/>
    <b v="0"/>
    <n v="0"/>
    <x v="1"/>
    <x v="3"/>
    <n v="0"/>
    <e v="#DIV/0!"/>
    <x v="0"/>
    <x v="3"/>
  </r>
  <r>
    <x v="225"/>
    <x v="225"/>
    <x v="224"/>
    <n v="200"/>
    <n v="0"/>
    <x v="2"/>
    <x v="0"/>
    <s v="USD"/>
    <n v="1460153054"/>
    <n v="1457564654"/>
    <b v="0"/>
    <n v="0"/>
    <x v="1"/>
    <x v="3"/>
    <n v="0"/>
    <e v="#DIV/0!"/>
    <x v="0"/>
    <x v="3"/>
  </r>
  <r>
    <x v="226"/>
    <x v="226"/>
    <x v="225"/>
    <n v="29000"/>
    <n v="250"/>
    <x v="2"/>
    <x v="1"/>
    <s v="GBP"/>
    <n v="1433064540"/>
    <n v="1428854344"/>
    <b v="0"/>
    <n v="2"/>
    <x v="1"/>
    <x v="3"/>
    <n v="0.86206896551724133"/>
    <n v="125"/>
    <x v="0"/>
    <x v="3"/>
  </r>
  <r>
    <x v="227"/>
    <x v="227"/>
    <x v="226"/>
    <n v="28000"/>
    <n v="0"/>
    <x v="2"/>
    <x v="0"/>
    <s v="USD"/>
    <n v="1436477241"/>
    <n v="1433885241"/>
    <b v="0"/>
    <n v="0"/>
    <x v="1"/>
    <x v="3"/>
    <n v="0"/>
    <e v="#DIV/0!"/>
    <x v="0"/>
    <x v="3"/>
  </r>
  <r>
    <x v="228"/>
    <x v="228"/>
    <x v="227"/>
    <n v="8000"/>
    <n v="0"/>
    <x v="2"/>
    <x v="1"/>
    <s v="GBP"/>
    <n v="1433176105"/>
    <n v="1427992105"/>
    <b v="0"/>
    <n v="0"/>
    <x v="1"/>
    <x v="3"/>
    <n v="0"/>
    <e v="#DIV/0!"/>
    <x v="0"/>
    <x v="3"/>
  </r>
  <r>
    <x v="229"/>
    <x v="229"/>
    <x v="228"/>
    <n v="3000"/>
    <n v="0"/>
    <x v="2"/>
    <x v="12"/>
    <s v="EUR"/>
    <n v="1455402297"/>
    <n v="1452810297"/>
    <b v="0"/>
    <n v="0"/>
    <x v="1"/>
    <x v="3"/>
    <n v="0"/>
    <e v="#DIV/0!"/>
    <x v="0"/>
    <x v="3"/>
  </r>
  <r>
    <x v="230"/>
    <x v="230"/>
    <x v="229"/>
    <n v="15000"/>
    <n v="60"/>
    <x v="2"/>
    <x v="0"/>
    <s v="USD"/>
    <n v="1433443151"/>
    <n v="1430851151"/>
    <b v="0"/>
    <n v="2"/>
    <x v="1"/>
    <x v="3"/>
    <n v="0.4"/>
    <n v="30"/>
    <x v="0"/>
    <x v="3"/>
  </r>
  <r>
    <x v="231"/>
    <x v="231"/>
    <x v="230"/>
    <n v="1500000"/>
    <n v="0"/>
    <x v="2"/>
    <x v="0"/>
    <s v="USD"/>
    <n v="1451775651"/>
    <n v="1449183651"/>
    <b v="0"/>
    <n v="0"/>
    <x v="1"/>
    <x v="3"/>
    <n v="0"/>
    <e v="#DIV/0!"/>
    <x v="0"/>
    <x v="3"/>
  </r>
  <r>
    <x v="232"/>
    <x v="232"/>
    <x v="231"/>
    <n v="4000"/>
    <n v="110"/>
    <x v="2"/>
    <x v="1"/>
    <s v="GBP"/>
    <n v="1425066546"/>
    <n v="1422474546"/>
    <b v="0"/>
    <n v="7"/>
    <x v="1"/>
    <x v="3"/>
    <n v="2.75"/>
    <n v="15.714285714285714"/>
    <x v="0"/>
    <x v="3"/>
  </r>
  <r>
    <x v="233"/>
    <x v="233"/>
    <x v="232"/>
    <n v="350000"/>
    <n v="0"/>
    <x v="2"/>
    <x v="0"/>
    <s v="USD"/>
    <n v="1475185972"/>
    <n v="1472593972"/>
    <b v="0"/>
    <n v="0"/>
    <x v="1"/>
    <x v="3"/>
    <n v="0"/>
    <e v="#DIV/0!"/>
    <x v="0"/>
    <x v="3"/>
  </r>
  <r>
    <x v="234"/>
    <x v="234"/>
    <x v="233"/>
    <n v="1000"/>
    <n v="401"/>
    <x v="2"/>
    <x v="0"/>
    <s v="USD"/>
    <n v="1434847859"/>
    <n v="1431391859"/>
    <b v="0"/>
    <n v="5"/>
    <x v="1"/>
    <x v="3"/>
    <n v="40.1"/>
    <n v="80.2"/>
    <x v="0"/>
    <x v="3"/>
  </r>
  <r>
    <x v="235"/>
    <x v="235"/>
    <x v="234"/>
    <n v="10000"/>
    <n v="0"/>
    <x v="2"/>
    <x v="0"/>
    <s v="USD"/>
    <n v="1436478497"/>
    <n v="1433886497"/>
    <b v="0"/>
    <n v="0"/>
    <x v="1"/>
    <x v="3"/>
    <n v="0"/>
    <e v="#DIV/0!"/>
    <x v="0"/>
    <x v="3"/>
  </r>
  <r>
    <x v="236"/>
    <x v="236"/>
    <x v="235"/>
    <n v="150000"/>
    <n v="0"/>
    <x v="2"/>
    <x v="0"/>
    <s v="USD"/>
    <n v="1451952000"/>
    <n v="1447380099"/>
    <b v="0"/>
    <n v="0"/>
    <x v="1"/>
    <x v="3"/>
    <n v="0"/>
    <e v="#DIV/0!"/>
    <x v="0"/>
    <x v="3"/>
  </r>
  <r>
    <x v="237"/>
    <x v="237"/>
    <x v="236"/>
    <n v="15000"/>
    <n v="50"/>
    <x v="2"/>
    <x v="0"/>
    <s v="USD"/>
    <n v="1457445069"/>
    <n v="1452261069"/>
    <b v="0"/>
    <n v="1"/>
    <x v="1"/>
    <x v="3"/>
    <n v="0.33333333333333337"/>
    <n v="50"/>
    <x v="0"/>
    <x v="3"/>
  </r>
  <r>
    <x v="238"/>
    <x v="238"/>
    <x v="237"/>
    <n v="26000"/>
    <n v="0"/>
    <x v="2"/>
    <x v="0"/>
    <s v="USD"/>
    <n v="1483088400"/>
    <n v="1481324760"/>
    <b v="0"/>
    <n v="0"/>
    <x v="1"/>
    <x v="3"/>
    <n v="0"/>
    <e v="#DIV/0!"/>
    <x v="0"/>
    <x v="3"/>
  </r>
  <r>
    <x v="239"/>
    <x v="239"/>
    <x v="238"/>
    <n v="1000"/>
    <n v="250"/>
    <x v="2"/>
    <x v="2"/>
    <s v="AUD"/>
    <n v="1446984000"/>
    <n v="1445308730"/>
    <b v="0"/>
    <n v="5"/>
    <x v="1"/>
    <x v="3"/>
    <n v="25"/>
    <n v="50"/>
    <x v="0"/>
    <x v="3"/>
  </r>
  <r>
    <x v="240"/>
    <x v="240"/>
    <x v="239"/>
    <n v="15000"/>
    <n v="16145.12"/>
    <x v="0"/>
    <x v="0"/>
    <s v="USD"/>
    <n v="1367773211"/>
    <n v="1363885211"/>
    <b v="1"/>
    <n v="137"/>
    <x v="0"/>
    <x v="4"/>
    <n v="107.63413333333334"/>
    <n v="117.84759124087591"/>
    <x v="0"/>
    <x v="4"/>
  </r>
  <r>
    <x v="241"/>
    <x v="241"/>
    <x v="240"/>
    <n v="36400"/>
    <n v="41000"/>
    <x v="0"/>
    <x v="0"/>
    <s v="USD"/>
    <n v="1419180304"/>
    <n v="1415292304"/>
    <b v="1"/>
    <n v="376"/>
    <x v="0"/>
    <x v="4"/>
    <n v="112.63736263736264"/>
    <n v="109.04255319148936"/>
    <x v="0"/>
    <x v="4"/>
  </r>
  <r>
    <x v="242"/>
    <x v="242"/>
    <x v="241"/>
    <n v="13000"/>
    <n v="14750"/>
    <x v="0"/>
    <x v="0"/>
    <s v="USD"/>
    <n v="1324381790"/>
    <n v="1321357790"/>
    <b v="1"/>
    <n v="202"/>
    <x v="0"/>
    <x v="4"/>
    <n v="113.46153846153845"/>
    <n v="73.019801980198025"/>
    <x v="0"/>
    <x v="4"/>
  </r>
  <r>
    <x v="243"/>
    <x v="243"/>
    <x v="242"/>
    <n v="25000"/>
    <n v="25648"/>
    <x v="0"/>
    <x v="0"/>
    <s v="USD"/>
    <n v="1393031304"/>
    <n v="1390439304"/>
    <b v="1"/>
    <n v="328"/>
    <x v="0"/>
    <x v="4"/>
    <n v="102.592"/>
    <n v="78.195121951219505"/>
    <x v="0"/>
    <x v="4"/>
  </r>
  <r>
    <x v="244"/>
    <x v="244"/>
    <x v="243"/>
    <n v="3500"/>
    <n v="3981.5"/>
    <x v="0"/>
    <x v="0"/>
    <s v="USD"/>
    <n v="1268723160"/>
    <n v="1265269559"/>
    <b v="1"/>
    <n v="84"/>
    <x v="0"/>
    <x v="4"/>
    <n v="113.75714285714287"/>
    <n v="47.398809523809526"/>
    <x v="0"/>
    <x v="4"/>
  </r>
  <r>
    <x v="245"/>
    <x v="245"/>
    <x v="244"/>
    <n v="5000"/>
    <n v="5186"/>
    <x v="0"/>
    <x v="0"/>
    <s v="USD"/>
    <n v="1345079785"/>
    <n v="1342487785"/>
    <b v="1"/>
    <n v="96"/>
    <x v="0"/>
    <x v="4"/>
    <n v="103.71999999999998"/>
    <n v="54.020833333333336"/>
    <x v="0"/>
    <x v="4"/>
  </r>
  <r>
    <x v="246"/>
    <x v="246"/>
    <x v="245"/>
    <n v="5000"/>
    <n v="15273"/>
    <x v="0"/>
    <x v="0"/>
    <s v="USD"/>
    <n v="1292665405"/>
    <n v="1288341805"/>
    <b v="1"/>
    <n v="223"/>
    <x v="0"/>
    <x v="4"/>
    <n v="305.46000000000004"/>
    <n v="68.488789237668158"/>
    <x v="0"/>
    <x v="4"/>
  </r>
  <r>
    <x v="247"/>
    <x v="247"/>
    <x v="246"/>
    <n v="5000"/>
    <n v="6705"/>
    <x v="0"/>
    <x v="0"/>
    <s v="USD"/>
    <n v="1287200340"/>
    <n v="1284042614"/>
    <b v="1"/>
    <n v="62"/>
    <x v="0"/>
    <x v="4"/>
    <n v="134.1"/>
    <n v="108.14516129032258"/>
    <x v="0"/>
    <x v="4"/>
  </r>
  <r>
    <x v="248"/>
    <x v="248"/>
    <x v="247"/>
    <n v="85000"/>
    <n v="86133"/>
    <x v="0"/>
    <x v="0"/>
    <s v="USD"/>
    <n v="1325961309"/>
    <n v="1322073309"/>
    <b v="1"/>
    <n v="146"/>
    <x v="0"/>
    <x v="4"/>
    <n v="101.33294117647058"/>
    <n v="589.95205479452056"/>
    <x v="0"/>
    <x v="4"/>
  </r>
  <r>
    <x v="249"/>
    <x v="249"/>
    <x v="248"/>
    <n v="10000"/>
    <n v="11292"/>
    <x v="0"/>
    <x v="0"/>
    <s v="USD"/>
    <n v="1282498800"/>
    <n v="1275603020"/>
    <b v="1"/>
    <n v="235"/>
    <x v="0"/>
    <x v="4"/>
    <n v="112.92"/>
    <n v="48.051063829787232"/>
    <x v="0"/>
    <x v="4"/>
  </r>
  <r>
    <x v="250"/>
    <x v="250"/>
    <x v="249"/>
    <n v="30000"/>
    <n v="31675"/>
    <x v="0"/>
    <x v="0"/>
    <s v="USD"/>
    <n v="1370525691"/>
    <n v="1367933691"/>
    <b v="1"/>
    <n v="437"/>
    <x v="0"/>
    <x v="4"/>
    <n v="105.58333333333334"/>
    <n v="72.482837528604122"/>
    <x v="0"/>
    <x v="4"/>
  </r>
  <r>
    <x v="251"/>
    <x v="251"/>
    <x v="250"/>
    <n v="3500"/>
    <n v="4395"/>
    <x v="0"/>
    <x v="0"/>
    <s v="USD"/>
    <n v="1337194800"/>
    <n v="1334429646"/>
    <b v="1"/>
    <n v="77"/>
    <x v="0"/>
    <x v="4"/>
    <n v="125.57142857142858"/>
    <n v="57.077922077922075"/>
    <x v="0"/>
    <x v="4"/>
  </r>
  <r>
    <x v="252"/>
    <x v="252"/>
    <x v="251"/>
    <n v="5000"/>
    <n v="9228"/>
    <x v="0"/>
    <x v="0"/>
    <s v="USD"/>
    <n v="1275364740"/>
    <n v="1269878058"/>
    <b v="1"/>
    <n v="108"/>
    <x v="0"/>
    <x v="4"/>
    <n v="184.56"/>
    <n v="85.444444444444443"/>
    <x v="0"/>
    <x v="4"/>
  </r>
  <r>
    <x v="253"/>
    <x v="253"/>
    <x v="252"/>
    <n v="1500"/>
    <n v="1511"/>
    <x v="0"/>
    <x v="0"/>
    <s v="USD"/>
    <n v="1329320235"/>
    <n v="1326728235"/>
    <b v="1"/>
    <n v="7"/>
    <x v="0"/>
    <x v="4"/>
    <n v="100.73333333333335"/>
    <n v="215.85714285714286"/>
    <x v="0"/>
    <x v="4"/>
  </r>
  <r>
    <x v="254"/>
    <x v="254"/>
    <x v="253"/>
    <n v="24000"/>
    <n v="28067.34"/>
    <x v="0"/>
    <x v="0"/>
    <s v="USD"/>
    <n v="1445047200"/>
    <n v="1442443910"/>
    <b v="1"/>
    <n v="314"/>
    <x v="0"/>
    <x v="4"/>
    <n v="116.94725"/>
    <n v="89.38643312101911"/>
    <x v="0"/>
    <x v="4"/>
  </r>
  <r>
    <x v="255"/>
    <x v="255"/>
    <x v="254"/>
    <n v="8000"/>
    <n v="8538.66"/>
    <x v="0"/>
    <x v="0"/>
    <s v="USD"/>
    <n v="1300275482"/>
    <n v="1297687082"/>
    <b v="1"/>
    <n v="188"/>
    <x v="0"/>
    <x v="4"/>
    <n v="106.73325"/>
    <n v="45.418404255319146"/>
    <x v="0"/>
    <x v="4"/>
  </r>
  <r>
    <x v="256"/>
    <x v="256"/>
    <x v="255"/>
    <n v="13000"/>
    <n v="18083"/>
    <x v="0"/>
    <x v="0"/>
    <s v="USD"/>
    <n v="1363458467"/>
    <n v="1360866467"/>
    <b v="1"/>
    <n v="275"/>
    <x v="0"/>
    <x v="4"/>
    <n v="139.1"/>
    <n v="65.756363636363631"/>
    <x v="0"/>
    <x v="4"/>
  </r>
  <r>
    <x v="257"/>
    <x v="257"/>
    <x v="256"/>
    <n v="35000"/>
    <n v="37354.269999999997"/>
    <x v="0"/>
    <x v="0"/>
    <s v="USD"/>
    <n v="1463670162"/>
    <n v="1461078162"/>
    <b v="1"/>
    <n v="560"/>
    <x v="0"/>
    <x v="4"/>
    <n v="106.72648571428572"/>
    <n v="66.70405357142856"/>
    <x v="0"/>
    <x v="4"/>
  </r>
  <r>
    <x v="258"/>
    <x v="258"/>
    <x v="257"/>
    <n v="30000"/>
    <n v="57342"/>
    <x v="0"/>
    <x v="0"/>
    <s v="USD"/>
    <n v="1308359666"/>
    <n v="1305767666"/>
    <b v="1"/>
    <n v="688"/>
    <x v="0"/>
    <x v="4"/>
    <n v="191.14"/>
    <n v="83.345930232558146"/>
    <x v="0"/>
    <x v="4"/>
  </r>
  <r>
    <x v="259"/>
    <x v="259"/>
    <x v="258"/>
    <n v="75000"/>
    <n v="98953.42"/>
    <x v="0"/>
    <x v="0"/>
    <s v="USD"/>
    <n v="1428514969"/>
    <n v="1425922969"/>
    <b v="1"/>
    <n v="942"/>
    <x v="0"/>
    <x v="4"/>
    <n v="131.93789333333334"/>
    <n v="105.04609341825902"/>
    <x v="0"/>
    <x v="4"/>
  </r>
  <r>
    <x v="260"/>
    <x v="260"/>
    <x v="259"/>
    <n v="10000"/>
    <n v="10640"/>
    <x v="0"/>
    <x v="0"/>
    <s v="USD"/>
    <n v="1279360740"/>
    <n v="1275415679"/>
    <b v="1"/>
    <n v="88"/>
    <x v="0"/>
    <x v="4"/>
    <n v="106.4"/>
    <n v="120.90909090909091"/>
    <x v="0"/>
    <x v="4"/>
  </r>
  <r>
    <x v="261"/>
    <x v="261"/>
    <x v="260"/>
    <n v="20000"/>
    <n v="21480"/>
    <x v="0"/>
    <x v="0"/>
    <s v="USD"/>
    <n v="1339080900"/>
    <n v="1334783704"/>
    <b v="1"/>
    <n v="220"/>
    <x v="0"/>
    <x v="4"/>
    <n v="107.4"/>
    <n v="97.63636363636364"/>
    <x v="0"/>
    <x v="4"/>
  </r>
  <r>
    <x v="262"/>
    <x v="262"/>
    <x v="261"/>
    <n v="2500"/>
    <n v="6000"/>
    <x v="0"/>
    <x v="0"/>
    <s v="USD"/>
    <n v="1298699828"/>
    <n v="1294811828"/>
    <b v="1"/>
    <n v="145"/>
    <x v="0"/>
    <x v="4"/>
    <n v="240"/>
    <n v="41.379310344827587"/>
    <x v="0"/>
    <x v="4"/>
  </r>
  <r>
    <x v="263"/>
    <x v="263"/>
    <x v="262"/>
    <n v="25000"/>
    <n v="29520.27"/>
    <x v="0"/>
    <x v="0"/>
    <s v="USD"/>
    <n v="1348786494"/>
    <n v="1346194494"/>
    <b v="1"/>
    <n v="963"/>
    <x v="0"/>
    <x v="4"/>
    <n v="118.08108"/>
    <n v="30.654485981308412"/>
    <x v="0"/>
    <x v="4"/>
  </r>
  <r>
    <x v="264"/>
    <x v="264"/>
    <x v="263"/>
    <n v="5000"/>
    <n v="5910"/>
    <x v="0"/>
    <x v="0"/>
    <s v="USD"/>
    <n v="1336747995"/>
    <n v="1334155995"/>
    <b v="1"/>
    <n v="91"/>
    <x v="0"/>
    <x v="4"/>
    <n v="118.19999999999999"/>
    <n v="64.945054945054949"/>
    <x v="0"/>
    <x v="4"/>
  </r>
  <r>
    <x v="265"/>
    <x v="265"/>
    <x v="264"/>
    <n v="5000"/>
    <n v="5555"/>
    <x v="0"/>
    <x v="0"/>
    <s v="USD"/>
    <n v="1273522560"/>
    <n v="1269928430"/>
    <b v="1"/>
    <n v="58"/>
    <x v="0"/>
    <x v="4"/>
    <n v="111.1"/>
    <n v="95.775862068965523"/>
    <x v="0"/>
    <x v="4"/>
  </r>
  <r>
    <x v="266"/>
    <x v="266"/>
    <x v="265"/>
    <n v="1000"/>
    <n v="1455"/>
    <x v="0"/>
    <x v="0"/>
    <s v="USD"/>
    <n v="1271994660"/>
    <n v="1264565507"/>
    <b v="1"/>
    <n v="36"/>
    <x v="0"/>
    <x v="4"/>
    <n v="145.5"/>
    <n v="40.416666666666664"/>
    <x v="0"/>
    <x v="4"/>
  </r>
  <r>
    <x v="267"/>
    <x v="267"/>
    <x v="266"/>
    <n v="9850"/>
    <n v="12965.44"/>
    <x v="0"/>
    <x v="1"/>
    <s v="GBP"/>
    <n v="1403693499"/>
    <n v="1401101499"/>
    <b v="1"/>
    <n v="165"/>
    <x v="0"/>
    <x v="4"/>
    <n v="131.62883248730967"/>
    <n v="78.578424242424248"/>
    <x v="0"/>
    <x v="4"/>
  </r>
  <r>
    <x v="268"/>
    <x v="268"/>
    <x v="267"/>
    <n v="5000"/>
    <n v="5570"/>
    <x v="0"/>
    <x v="0"/>
    <s v="USD"/>
    <n v="1320640778"/>
    <n v="1316749178"/>
    <b v="1"/>
    <n v="111"/>
    <x v="0"/>
    <x v="4"/>
    <n v="111.4"/>
    <n v="50.18018018018018"/>
    <x v="0"/>
    <x v="4"/>
  </r>
  <r>
    <x v="269"/>
    <x v="269"/>
    <x v="268"/>
    <n v="100000"/>
    <n v="147233.76999999999"/>
    <x v="0"/>
    <x v="2"/>
    <s v="AUD"/>
    <n v="1487738622"/>
    <n v="1485146622"/>
    <b v="1"/>
    <n v="1596"/>
    <x v="0"/>
    <x v="4"/>
    <n v="147.23376999999999"/>
    <n v="92.251735588972423"/>
    <x v="0"/>
    <x v="4"/>
  </r>
  <r>
    <x v="270"/>
    <x v="270"/>
    <x v="269"/>
    <n v="2300"/>
    <n v="3510"/>
    <x v="0"/>
    <x v="0"/>
    <s v="USD"/>
    <n v="1306296000"/>
    <n v="1301950070"/>
    <b v="1"/>
    <n v="61"/>
    <x v="0"/>
    <x v="4"/>
    <n v="152.60869565217391"/>
    <n v="57.540983606557376"/>
    <x v="0"/>
    <x v="4"/>
  </r>
  <r>
    <x v="271"/>
    <x v="271"/>
    <x v="270"/>
    <n v="30000"/>
    <n v="31404"/>
    <x v="0"/>
    <x v="0"/>
    <s v="USD"/>
    <n v="1388649600"/>
    <n v="1386123861"/>
    <b v="1"/>
    <n v="287"/>
    <x v="0"/>
    <x v="4"/>
    <n v="104.67999999999999"/>
    <n v="109.42160278745645"/>
    <x v="0"/>
    <x v="4"/>
  </r>
  <r>
    <x v="272"/>
    <x v="272"/>
    <x v="271"/>
    <n v="3000"/>
    <n v="5323.01"/>
    <x v="0"/>
    <x v="0"/>
    <s v="USD"/>
    <n v="1272480540"/>
    <n v="1267220191"/>
    <b v="1"/>
    <n v="65"/>
    <x v="0"/>
    <x v="4"/>
    <n v="177.43366666666668"/>
    <n v="81.892461538461546"/>
    <x v="0"/>
    <x v="4"/>
  </r>
  <r>
    <x v="273"/>
    <x v="273"/>
    <x v="272"/>
    <n v="5000"/>
    <n v="5388.79"/>
    <x v="0"/>
    <x v="0"/>
    <s v="USD"/>
    <n v="1309694266"/>
    <n v="1307102266"/>
    <b v="1"/>
    <n v="118"/>
    <x v="0"/>
    <x v="4"/>
    <n v="107.7758"/>
    <n v="45.667711864406776"/>
    <x v="0"/>
    <x v="4"/>
  </r>
  <r>
    <x v="274"/>
    <x v="274"/>
    <x v="273"/>
    <n v="4000"/>
    <n v="6240"/>
    <x v="0"/>
    <x v="0"/>
    <s v="USD"/>
    <n v="1333609140"/>
    <n v="1330638829"/>
    <b v="1"/>
    <n v="113"/>
    <x v="0"/>
    <x v="4"/>
    <n v="156"/>
    <n v="55.221238938053098"/>
    <x v="0"/>
    <x v="4"/>
  </r>
  <r>
    <x v="275"/>
    <x v="275"/>
    <x v="274"/>
    <n v="20000"/>
    <n v="21679"/>
    <x v="0"/>
    <x v="0"/>
    <s v="USD"/>
    <n v="1352511966"/>
    <n v="1349916366"/>
    <b v="1"/>
    <n v="332"/>
    <x v="0"/>
    <x v="4"/>
    <n v="108.395"/>
    <n v="65.298192771084331"/>
    <x v="0"/>
    <x v="4"/>
  </r>
  <r>
    <x v="276"/>
    <x v="276"/>
    <x v="275"/>
    <n v="4000"/>
    <n v="5904"/>
    <x v="0"/>
    <x v="0"/>
    <s v="USD"/>
    <n v="1335574674"/>
    <n v="1330394274"/>
    <b v="1"/>
    <n v="62"/>
    <x v="0"/>
    <x v="4"/>
    <n v="147.6"/>
    <n v="95.225806451612897"/>
    <x v="0"/>
    <x v="4"/>
  </r>
  <r>
    <x v="277"/>
    <x v="277"/>
    <x v="276"/>
    <n v="65000"/>
    <n v="71748"/>
    <x v="0"/>
    <x v="0"/>
    <s v="USD"/>
    <n v="1432416219"/>
    <n v="1429824219"/>
    <b v="1"/>
    <n v="951"/>
    <x v="0"/>
    <x v="4"/>
    <n v="110.38153846153847"/>
    <n v="75.444794952681391"/>
    <x v="0"/>
    <x v="4"/>
  </r>
  <r>
    <x v="278"/>
    <x v="278"/>
    <x v="277"/>
    <n v="27000"/>
    <n v="40594"/>
    <x v="0"/>
    <x v="0"/>
    <s v="USD"/>
    <n v="1350003539"/>
    <n v="1347411539"/>
    <b v="1"/>
    <n v="415"/>
    <x v="0"/>
    <x v="4"/>
    <n v="150.34814814814814"/>
    <n v="97.816867469879512"/>
    <x v="0"/>
    <x v="4"/>
  </r>
  <r>
    <x v="279"/>
    <x v="279"/>
    <x v="278"/>
    <n v="17000"/>
    <n v="26744.11"/>
    <x v="0"/>
    <x v="0"/>
    <s v="USD"/>
    <n v="1488160860"/>
    <n v="1485237096"/>
    <b v="1"/>
    <n v="305"/>
    <x v="0"/>
    <x v="4"/>
    <n v="157.31829411764707"/>
    <n v="87.685606557377056"/>
    <x v="0"/>
    <x v="4"/>
  </r>
  <r>
    <x v="280"/>
    <x v="280"/>
    <x v="279"/>
    <n v="75000"/>
    <n v="117108"/>
    <x v="0"/>
    <x v="0"/>
    <s v="USD"/>
    <n v="1401459035"/>
    <n v="1397571035"/>
    <b v="1"/>
    <n v="2139"/>
    <x v="0"/>
    <x v="4"/>
    <n v="156.14400000000001"/>
    <n v="54.748948106591868"/>
    <x v="0"/>
    <x v="4"/>
  </r>
  <r>
    <x v="281"/>
    <x v="281"/>
    <x v="280"/>
    <n v="5500"/>
    <n v="6632.32"/>
    <x v="0"/>
    <x v="0"/>
    <s v="USD"/>
    <n v="1249932360"/>
    <n v="1242532513"/>
    <b v="1"/>
    <n v="79"/>
    <x v="0"/>
    <x v="4"/>
    <n v="120.58763636363636"/>
    <n v="83.953417721518989"/>
    <x v="0"/>
    <x v="4"/>
  </r>
  <r>
    <x v="282"/>
    <x v="282"/>
    <x v="281"/>
    <n v="45000"/>
    <n v="45535"/>
    <x v="0"/>
    <x v="0"/>
    <s v="USD"/>
    <n v="1266876000"/>
    <n v="1263679492"/>
    <b v="1"/>
    <n v="179"/>
    <x v="0"/>
    <x v="4"/>
    <n v="101.18888888888888"/>
    <n v="254.38547486033519"/>
    <x v="0"/>
    <x v="4"/>
  </r>
  <r>
    <x v="283"/>
    <x v="283"/>
    <x v="282"/>
    <n v="18000"/>
    <n v="20569.05"/>
    <x v="0"/>
    <x v="0"/>
    <s v="USD"/>
    <n v="1306904340"/>
    <n v="1305219744"/>
    <b v="1"/>
    <n v="202"/>
    <x v="0"/>
    <x v="4"/>
    <n v="114.27249999999999"/>
    <n v="101.8269801980198"/>
    <x v="0"/>
    <x v="4"/>
  </r>
  <r>
    <x v="284"/>
    <x v="284"/>
    <x v="283"/>
    <n v="40000"/>
    <n v="41850.46"/>
    <x v="0"/>
    <x v="0"/>
    <s v="USD"/>
    <n v="1327167780"/>
    <n v="1325007780"/>
    <b v="1"/>
    <n v="760"/>
    <x v="0"/>
    <x v="4"/>
    <n v="104.62615"/>
    <n v="55.066394736842106"/>
    <x v="0"/>
    <x v="4"/>
  </r>
  <r>
    <x v="285"/>
    <x v="285"/>
    <x v="284"/>
    <n v="14000"/>
    <n v="32035.51"/>
    <x v="0"/>
    <x v="0"/>
    <s v="USD"/>
    <n v="1379614128"/>
    <n v="1377022128"/>
    <b v="1"/>
    <n v="563"/>
    <x v="0"/>
    <x v="4"/>
    <n v="228.82507142857142"/>
    <n v="56.901438721136763"/>
    <x v="0"/>
    <x v="4"/>
  </r>
  <r>
    <x v="286"/>
    <x v="286"/>
    <x v="285"/>
    <n v="15000"/>
    <n v="16373"/>
    <x v="0"/>
    <x v="0"/>
    <s v="USD"/>
    <n v="1364236524"/>
    <n v="1360352124"/>
    <b v="1"/>
    <n v="135"/>
    <x v="0"/>
    <x v="4"/>
    <n v="109.15333333333332"/>
    <n v="121.28148148148148"/>
    <x v="0"/>
    <x v="4"/>
  </r>
  <r>
    <x v="287"/>
    <x v="287"/>
    <x v="286"/>
    <n v="15000"/>
    <n v="26445"/>
    <x v="0"/>
    <x v="0"/>
    <s v="USD"/>
    <n v="1351828800"/>
    <n v="1349160018"/>
    <b v="1"/>
    <n v="290"/>
    <x v="0"/>
    <x v="4"/>
    <n v="176.29999999999998"/>
    <n v="91.189655172413794"/>
    <x v="0"/>
    <x v="4"/>
  </r>
  <r>
    <x v="288"/>
    <x v="288"/>
    <x v="287"/>
    <n v="50000"/>
    <n v="51605.31"/>
    <x v="0"/>
    <x v="0"/>
    <s v="USD"/>
    <n v="1340683393"/>
    <n v="1337659393"/>
    <b v="1"/>
    <n v="447"/>
    <x v="0"/>
    <x v="4"/>
    <n v="103.21061999999999"/>
    <n v="115.44812080536913"/>
    <x v="0"/>
    <x v="4"/>
  </r>
  <r>
    <x v="289"/>
    <x v="289"/>
    <x v="288"/>
    <n v="15000"/>
    <n v="15723"/>
    <x v="0"/>
    <x v="1"/>
    <s v="GBP"/>
    <n v="1383389834"/>
    <n v="1380797834"/>
    <b v="1"/>
    <n v="232"/>
    <x v="0"/>
    <x v="4"/>
    <n v="104.82000000000001"/>
    <n v="67.771551724137936"/>
    <x v="0"/>
    <x v="4"/>
  </r>
  <r>
    <x v="290"/>
    <x v="290"/>
    <x v="289"/>
    <n v="4500"/>
    <n v="4800.8"/>
    <x v="0"/>
    <x v="0"/>
    <s v="USD"/>
    <n v="1296633540"/>
    <n v="1292316697"/>
    <b v="1"/>
    <n v="168"/>
    <x v="0"/>
    <x v="4"/>
    <n v="106.68444444444445"/>
    <n v="28.576190476190476"/>
    <x v="0"/>
    <x v="4"/>
  </r>
  <r>
    <x v="291"/>
    <x v="291"/>
    <x v="290"/>
    <n v="5000"/>
    <n v="6001"/>
    <x v="0"/>
    <x v="0"/>
    <s v="USD"/>
    <n v="1367366460"/>
    <n v="1365791246"/>
    <b v="1"/>
    <n v="128"/>
    <x v="0"/>
    <x v="4"/>
    <n v="120.02"/>
    <n v="46.8828125"/>
    <x v="0"/>
    <x v="4"/>
  </r>
  <r>
    <x v="292"/>
    <x v="292"/>
    <x v="291"/>
    <n v="75000"/>
    <n v="76130.2"/>
    <x v="0"/>
    <x v="0"/>
    <s v="USD"/>
    <n v="1319860740"/>
    <n v="1317064599"/>
    <b v="1"/>
    <n v="493"/>
    <x v="0"/>
    <x v="4"/>
    <n v="101.50693333333334"/>
    <n v="154.42231237322514"/>
    <x v="0"/>
    <x v="4"/>
  </r>
  <r>
    <x v="293"/>
    <x v="293"/>
    <x v="292"/>
    <n v="26000"/>
    <n v="26360"/>
    <x v="0"/>
    <x v="0"/>
    <s v="USD"/>
    <n v="1398009714"/>
    <n v="1395417714"/>
    <b v="1"/>
    <n v="131"/>
    <x v="0"/>
    <x v="4"/>
    <n v="101.38461538461539"/>
    <n v="201.22137404580153"/>
    <x v="0"/>
    <x v="4"/>
  </r>
  <r>
    <x v="294"/>
    <x v="294"/>
    <x v="293"/>
    <n v="5000"/>
    <n v="5000"/>
    <x v="0"/>
    <x v="0"/>
    <s v="USD"/>
    <n v="1279555200"/>
    <n v="1276480894"/>
    <b v="1"/>
    <n v="50"/>
    <x v="0"/>
    <x v="4"/>
    <n v="100"/>
    <n v="100"/>
    <x v="0"/>
    <x v="4"/>
  </r>
  <r>
    <x v="295"/>
    <x v="295"/>
    <x v="294"/>
    <n v="50000"/>
    <n v="66554.559999999998"/>
    <x v="0"/>
    <x v="0"/>
    <s v="USD"/>
    <n v="1383264000"/>
    <n v="1378080409"/>
    <b v="1"/>
    <n v="665"/>
    <x v="0"/>
    <x v="4"/>
    <n v="133.10911999999999"/>
    <n v="100.08204511278196"/>
    <x v="0"/>
    <x v="4"/>
  </r>
  <r>
    <x v="296"/>
    <x v="296"/>
    <x v="295"/>
    <n v="25000"/>
    <n v="29681.55"/>
    <x v="0"/>
    <x v="0"/>
    <s v="USD"/>
    <n v="1347017083"/>
    <n v="1344857083"/>
    <b v="1"/>
    <n v="129"/>
    <x v="0"/>
    <x v="4"/>
    <n v="118.72620000000001"/>
    <n v="230.08953488372092"/>
    <x v="0"/>
    <x v="4"/>
  </r>
  <r>
    <x v="297"/>
    <x v="297"/>
    <x v="296"/>
    <n v="20000"/>
    <n v="20128"/>
    <x v="0"/>
    <x v="0"/>
    <s v="USD"/>
    <n v="1430452740"/>
    <n v="1427390901"/>
    <b v="1"/>
    <n v="142"/>
    <x v="0"/>
    <x v="4"/>
    <n v="100.64"/>
    <n v="141.74647887323943"/>
    <x v="0"/>
    <x v="4"/>
  </r>
  <r>
    <x v="298"/>
    <x v="298"/>
    <x v="297"/>
    <n v="126000"/>
    <n v="137254.84"/>
    <x v="0"/>
    <x v="0"/>
    <s v="USD"/>
    <n v="1399669200"/>
    <n v="1394536048"/>
    <b v="1"/>
    <n v="2436"/>
    <x v="0"/>
    <x v="4"/>
    <n v="108.93241269841269"/>
    <n v="56.344351395730705"/>
    <x v="0"/>
    <x v="4"/>
  </r>
  <r>
    <x v="299"/>
    <x v="299"/>
    <x v="298"/>
    <n v="10000"/>
    <n v="17895.25"/>
    <x v="0"/>
    <x v="0"/>
    <s v="USD"/>
    <n v="1289975060"/>
    <n v="1287379460"/>
    <b v="1"/>
    <n v="244"/>
    <x v="0"/>
    <x v="4"/>
    <n v="178.95250000000001"/>
    <n v="73.341188524590166"/>
    <x v="0"/>
    <x v="4"/>
  </r>
  <r>
    <x v="300"/>
    <x v="300"/>
    <x v="299"/>
    <n v="25000"/>
    <n v="25430.66"/>
    <x v="0"/>
    <x v="0"/>
    <s v="USD"/>
    <n v="1303686138"/>
    <n v="1301007738"/>
    <b v="1"/>
    <n v="298"/>
    <x v="0"/>
    <x v="4"/>
    <n v="101.72264"/>
    <n v="85.337785234899329"/>
    <x v="0"/>
    <x v="4"/>
  </r>
  <r>
    <x v="301"/>
    <x v="301"/>
    <x v="300"/>
    <n v="13000"/>
    <n v="15435.55"/>
    <x v="0"/>
    <x v="0"/>
    <s v="USD"/>
    <n v="1363711335"/>
    <n v="1360258935"/>
    <b v="1"/>
    <n v="251"/>
    <x v="0"/>
    <x v="4"/>
    <n v="118.73499999999999"/>
    <n v="61.496215139442228"/>
    <x v="0"/>
    <x v="4"/>
  </r>
  <r>
    <x v="302"/>
    <x v="302"/>
    <x v="301"/>
    <n v="10000"/>
    <n v="10046"/>
    <x v="0"/>
    <x v="0"/>
    <s v="USD"/>
    <n v="1330115638"/>
    <n v="1327523638"/>
    <b v="1"/>
    <n v="108"/>
    <x v="0"/>
    <x v="4"/>
    <n v="100.46"/>
    <n v="93.018518518518519"/>
    <x v="0"/>
    <x v="4"/>
  </r>
  <r>
    <x v="303"/>
    <x v="303"/>
    <x v="302"/>
    <n v="3000"/>
    <n v="4124"/>
    <x v="0"/>
    <x v="0"/>
    <s v="USD"/>
    <n v="1338601346"/>
    <n v="1336009346"/>
    <b v="1"/>
    <n v="82"/>
    <x v="0"/>
    <x v="4"/>
    <n v="137.46666666666667"/>
    <n v="50.292682926829265"/>
    <x v="0"/>
    <x v="4"/>
  </r>
  <r>
    <x v="304"/>
    <x v="304"/>
    <x v="303"/>
    <n v="3400"/>
    <n v="7876"/>
    <x v="0"/>
    <x v="0"/>
    <s v="USD"/>
    <n v="1346464800"/>
    <n v="1343096197"/>
    <b v="1"/>
    <n v="74"/>
    <x v="0"/>
    <x v="4"/>
    <n v="231.64705882352939"/>
    <n v="106.43243243243244"/>
    <x v="0"/>
    <x v="4"/>
  </r>
  <r>
    <x v="305"/>
    <x v="305"/>
    <x v="304"/>
    <n v="7500"/>
    <n v="9775"/>
    <x v="0"/>
    <x v="0"/>
    <s v="USD"/>
    <n v="1331392049"/>
    <n v="1328800049"/>
    <b v="1"/>
    <n v="189"/>
    <x v="0"/>
    <x v="4"/>
    <n v="130.33333333333331"/>
    <n v="51.719576719576722"/>
    <x v="0"/>
    <x v="4"/>
  </r>
  <r>
    <x v="306"/>
    <x v="306"/>
    <x v="305"/>
    <n v="1000"/>
    <n v="2929"/>
    <x v="0"/>
    <x v="0"/>
    <s v="USD"/>
    <n v="1363806333"/>
    <n v="1362081933"/>
    <b v="1"/>
    <n v="80"/>
    <x v="0"/>
    <x v="4"/>
    <n v="292.89999999999998"/>
    <n v="36.612499999999997"/>
    <x v="0"/>
    <x v="4"/>
  </r>
  <r>
    <x v="307"/>
    <x v="307"/>
    <x v="306"/>
    <n v="22000"/>
    <n v="24490"/>
    <x v="0"/>
    <x v="0"/>
    <s v="USD"/>
    <n v="1360276801"/>
    <n v="1357684801"/>
    <b v="1"/>
    <n v="576"/>
    <x v="0"/>
    <x v="4"/>
    <n v="111.31818181818183"/>
    <n v="42.517361111111114"/>
    <x v="0"/>
    <x v="4"/>
  </r>
  <r>
    <x v="308"/>
    <x v="308"/>
    <x v="307"/>
    <n v="12000"/>
    <n v="12668"/>
    <x v="0"/>
    <x v="0"/>
    <s v="USD"/>
    <n v="1299775210"/>
    <n v="1295887210"/>
    <b v="1"/>
    <n v="202"/>
    <x v="0"/>
    <x v="4"/>
    <n v="105.56666666666668"/>
    <n v="62.712871287128714"/>
    <x v="0"/>
    <x v="4"/>
  </r>
  <r>
    <x v="309"/>
    <x v="309"/>
    <x v="308"/>
    <n v="18000"/>
    <n v="21410"/>
    <x v="0"/>
    <x v="0"/>
    <s v="USD"/>
    <n v="1346695334"/>
    <n v="1344880934"/>
    <b v="1"/>
    <n v="238"/>
    <x v="0"/>
    <x v="4"/>
    <n v="118.94444444444446"/>
    <n v="89.957983193277315"/>
    <x v="0"/>
    <x v="4"/>
  </r>
  <r>
    <x v="310"/>
    <x v="310"/>
    <x v="309"/>
    <n v="1000"/>
    <n v="1041.29"/>
    <x v="0"/>
    <x v="0"/>
    <s v="USD"/>
    <n v="1319076000"/>
    <n v="1317788623"/>
    <b v="1"/>
    <n v="36"/>
    <x v="0"/>
    <x v="4"/>
    <n v="104.129"/>
    <n v="28.924722222222222"/>
    <x v="0"/>
    <x v="4"/>
  </r>
  <r>
    <x v="311"/>
    <x v="311"/>
    <x v="310"/>
    <n v="20000"/>
    <n v="20820.330000000002"/>
    <x v="0"/>
    <x v="0"/>
    <s v="USD"/>
    <n v="1325404740"/>
    <n v="1321852592"/>
    <b v="1"/>
    <n v="150"/>
    <x v="0"/>
    <x v="4"/>
    <n v="104.10165000000001"/>
    <n v="138.8022"/>
    <x v="0"/>
    <x v="4"/>
  </r>
  <r>
    <x v="312"/>
    <x v="312"/>
    <x v="311"/>
    <n v="8000"/>
    <n v="8950"/>
    <x v="0"/>
    <x v="0"/>
    <s v="USD"/>
    <n v="1365973432"/>
    <n v="1363381432"/>
    <b v="1"/>
    <n v="146"/>
    <x v="0"/>
    <x v="4"/>
    <n v="111.87499999999999"/>
    <n v="61.301369863013697"/>
    <x v="0"/>
    <x v="4"/>
  </r>
  <r>
    <x v="313"/>
    <x v="313"/>
    <x v="312"/>
    <n v="17000"/>
    <n v="17805"/>
    <x v="0"/>
    <x v="0"/>
    <s v="USD"/>
    <n v="1281542340"/>
    <n v="1277702894"/>
    <b v="1"/>
    <n v="222"/>
    <x v="0"/>
    <x v="4"/>
    <n v="104.73529411764706"/>
    <n v="80.202702702702709"/>
    <x v="0"/>
    <x v="4"/>
  </r>
  <r>
    <x v="314"/>
    <x v="314"/>
    <x v="313"/>
    <n v="1000"/>
    <n v="3851.5"/>
    <x v="0"/>
    <x v="0"/>
    <s v="USD"/>
    <n v="1362167988"/>
    <n v="1359575988"/>
    <b v="1"/>
    <n v="120"/>
    <x v="0"/>
    <x v="4"/>
    <n v="385.15000000000003"/>
    <n v="32.095833333333331"/>
    <x v="0"/>
    <x v="4"/>
  </r>
  <r>
    <x v="315"/>
    <x v="315"/>
    <x v="314"/>
    <n v="25000"/>
    <n v="25312"/>
    <x v="0"/>
    <x v="0"/>
    <s v="USD"/>
    <n v="1345660334"/>
    <n v="1343068334"/>
    <b v="1"/>
    <n v="126"/>
    <x v="0"/>
    <x v="4"/>
    <n v="101.248"/>
    <n v="200.88888888888889"/>
    <x v="0"/>
    <x v="4"/>
  </r>
  <r>
    <x v="316"/>
    <x v="316"/>
    <x v="315"/>
    <n v="15000"/>
    <n v="17066"/>
    <x v="0"/>
    <x v="5"/>
    <s v="CAD"/>
    <n v="1418273940"/>
    <n v="1415398197"/>
    <b v="1"/>
    <n v="158"/>
    <x v="0"/>
    <x v="4"/>
    <n v="113.77333333333333"/>
    <n v="108.01265822784811"/>
    <x v="0"/>
    <x v="4"/>
  </r>
  <r>
    <x v="317"/>
    <x v="317"/>
    <x v="316"/>
    <n v="30000"/>
    <n v="30241"/>
    <x v="0"/>
    <x v="0"/>
    <s v="USD"/>
    <n v="1386778483"/>
    <n v="1384186483"/>
    <b v="1"/>
    <n v="316"/>
    <x v="0"/>
    <x v="4"/>
    <n v="100.80333333333333"/>
    <n v="95.699367088607602"/>
    <x v="0"/>
    <x v="4"/>
  </r>
  <r>
    <x v="318"/>
    <x v="318"/>
    <x v="317"/>
    <n v="5000"/>
    <n v="14166"/>
    <x v="0"/>
    <x v="0"/>
    <s v="USD"/>
    <n v="1364342151"/>
    <n v="1361753751"/>
    <b v="1"/>
    <n v="284"/>
    <x v="0"/>
    <x v="4"/>
    <n v="283.32"/>
    <n v="49.880281690140848"/>
    <x v="0"/>
    <x v="4"/>
  </r>
  <r>
    <x v="319"/>
    <x v="319"/>
    <x v="318"/>
    <n v="5000"/>
    <n v="5634"/>
    <x v="0"/>
    <x v="0"/>
    <s v="USD"/>
    <n v="1265097540"/>
    <n v="1257538029"/>
    <b v="1"/>
    <n v="51"/>
    <x v="0"/>
    <x v="4"/>
    <n v="112.68"/>
    <n v="110.47058823529412"/>
    <x v="0"/>
    <x v="4"/>
  </r>
  <r>
    <x v="320"/>
    <x v="320"/>
    <x v="319"/>
    <n v="20000"/>
    <n v="21316"/>
    <x v="0"/>
    <x v="1"/>
    <s v="GBP"/>
    <n v="1450825200"/>
    <n v="1448284433"/>
    <b v="1"/>
    <n v="158"/>
    <x v="0"/>
    <x v="4"/>
    <n v="106.58000000000001"/>
    <n v="134.91139240506328"/>
    <x v="0"/>
    <x v="4"/>
  </r>
  <r>
    <x v="321"/>
    <x v="321"/>
    <x v="320"/>
    <n v="35000"/>
    <n v="35932"/>
    <x v="0"/>
    <x v="12"/>
    <s v="EUR"/>
    <n v="1478605386"/>
    <n v="1475577786"/>
    <b v="1"/>
    <n v="337"/>
    <x v="0"/>
    <x v="4"/>
    <n v="102.66285714285715"/>
    <n v="106.62314540059347"/>
    <x v="0"/>
    <x v="4"/>
  </r>
  <r>
    <x v="322"/>
    <x v="322"/>
    <x v="321"/>
    <n v="25000"/>
    <n v="26978"/>
    <x v="0"/>
    <x v="0"/>
    <s v="USD"/>
    <n v="1463146848"/>
    <n v="1460554848"/>
    <b v="1"/>
    <n v="186"/>
    <x v="0"/>
    <x v="4"/>
    <n v="107.91200000000001"/>
    <n v="145.04301075268816"/>
    <x v="0"/>
    <x v="4"/>
  </r>
  <r>
    <x v="323"/>
    <x v="323"/>
    <x v="322"/>
    <n v="5400"/>
    <n v="6646"/>
    <x v="0"/>
    <x v="0"/>
    <s v="USD"/>
    <n v="1482307140"/>
    <n v="1479886966"/>
    <b v="1"/>
    <n v="58"/>
    <x v="0"/>
    <x v="4"/>
    <n v="123.07407407407408"/>
    <n v="114.58620689655173"/>
    <x v="0"/>
    <x v="4"/>
  </r>
  <r>
    <x v="324"/>
    <x v="324"/>
    <x v="323"/>
    <n v="8500"/>
    <n v="8636"/>
    <x v="0"/>
    <x v="0"/>
    <s v="USD"/>
    <n v="1438441308"/>
    <n v="1435590108"/>
    <b v="1"/>
    <n v="82"/>
    <x v="0"/>
    <x v="4"/>
    <n v="101.6"/>
    <n v="105.3170731707317"/>
    <x v="0"/>
    <x v="4"/>
  </r>
  <r>
    <x v="325"/>
    <x v="325"/>
    <x v="324"/>
    <n v="50000"/>
    <n v="52198"/>
    <x v="0"/>
    <x v="0"/>
    <s v="USD"/>
    <n v="1482208233"/>
    <n v="1479184233"/>
    <b v="1"/>
    <n v="736"/>
    <x v="0"/>
    <x v="4"/>
    <n v="104.396"/>
    <n v="70.921195652173907"/>
    <x v="0"/>
    <x v="4"/>
  </r>
  <r>
    <x v="326"/>
    <x v="326"/>
    <x v="325"/>
    <n v="150000"/>
    <n v="169394.6"/>
    <x v="0"/>
    <x v="0"/>
    <s v="USD"/>
    <n v="1489532220"/>
    <n v="1486625606"/>
    <b v="1"/>
    <n v="1151"/>
    <x v="0"/>
    <x v="4"/>
    <n v="112.92973333333333"/>
    <n v="147.17167680278018"/>
    <x v="0"/>
    <x v="4"/>
  </r>
  <r>
    <x v="327"/>
    <x v="327"/>
    <x v="326"/>
    <n v="4000"/>
    <n v="5456"/>
    <x v="0"/>
    <x v="0"/>
    <s v="USD"/>
    <n v="1427011200"/>
    <n v="1424669929"/>
    <b v="1"/>
    <n v="34"/>
    <x v="0"/>
    <x v="4"/>
    <n v="136.4"/>
    <n v="160.47058823529412"/>
    <x v="0"/>
    <x v="4"/>
  </r>
  <r>
    <x v="328"/>
    <x v="328"/>
    <x v="327"/>
    <n v="75000"/>
    <n v="77710.8"/>
    <x v="0"/>
    <x v="0"/>
    <s v="USD"/>
    <n v="1446350400"/>
    <n v="1443739388"/>
    <b v="1"/>
    <n v="498"/>
    <x v="0"/>
    <x v="4"/>
    <n v="103.61439999999999"/>
    <n v="156.04578313253012"/>
    <x v="0"/>
    <x v="4"/>
  </r>
  <r>
    <x v="329"/>
    <x v="329"/>
    <x v="328"/>
    <n v="10000"/>
    <n v="10550"/>
    <x v="0"/>
    <x v="0"/>
    <s v="USD"/>
    <n v="1446868800"/>
    <n v="1444821127"/>
    <b v="1"/>
    <n v="167"/>
    <x v="0"/>
    <x v="4"/>
    <n v="105.5"/>
    <n v="63.17365269461078"/>
    <x v="0"/>
    <x v="4"/>
  </r>
  <r>
    <x v="330"/>
    <x v="330"/>
    <x v="329"/>
    <n v="35000"/>
    <n v="35640"/>
    <x v="0"/>
    <x v="0"/>
    <s v="USD"/>
    <n v="1368763140"/>
    <n v="1366028563"/>
    <b v="1"/>
    <n v="340"/>
    <x v="0"/>
    <x v="4"/>
    <n v="101.82857142857142"/>
    <n v="104.82352941176471"/>
    <x v="0"/>
    <x v="4"/>
  </r>
  <r>
    <x v="331"/>
    <x v="331"/>
    <x v="330"/>
    <n v="40000"/>
    <n v="42642"/>
    <x v="0"/>
    <x v="0"/>
    <s v="USD"/>
    <n v="1466171834"/>
    <n v="1463493434"/>
    <b v="1"/>
    <n v="438"/>
    <x v="0"/>
    <x v="4"/>
    <n v="106.60499999999999"/>
    <n v="97.356164383561648"/>
    <x v="0"/>
    <x v="4"/>
  </r>
  <r>
    <x v="332"/>
    <x v="332"/>
    <x v="331"/>
    <n v="100000"/>
    <n v="113015"/>
    <x v="0"/>
    <x v="0"/>
    <s v="USD"/>
    <n v="1446019200"/>
    <n v="1442420377"/>
    <b v="1"/>
    <n v="555"/>
    <x v="0"/>
    <x v="4"/>
    <n v="113.015"/>
    <n v="203.63063063063063"/>
    <x v="0"/>
    <x v="4"/>
  </r>
  <r>
    <x v="333"/>
    <x v="333"/>
    <x v="332"/>
    <n v="40000"/>
    <n v="50091"/>
    <x v="0"/>
    <x v="0"/>
    <s v="USD"/>
    <n v="1460038591"/>
    <n v="1457450191"/>
    <b v="1"/>
    <n v="266"/>
    <x v="0"/>
    <x v="4"/>
    <n v="125.22750000000001"/>
    <n v="188.31203007518798"/>
    <x v="0"/>
    <x v="4"/>
  </r>
  <r>
    <x v="334"/>
    <x v="334"/>
    <x v="333"/>
    <n v="10000"/>
    <n v="10119"/>
    <x v="0"/>
    <x v="0"/>
    <s v="USD"/>
    <n v="1431716400"/>
    <n v="1428423757"/>
    <b v="1"/>
    <n v="69"/>
    <x v="0"/>
    <x v="4"/>
    <n v="101.19"/>
    <n v="146.65217391304347"/>
    <x v="0"/>
    <x v="4"/>
  </r>
  <r>
    <x v="335"/>
    <x v="335"/>
    <x v="334"/>
    <n v="8500"/>
    <n v="8735"/>
    <x v="0"/>
    <x v="0"/>
    <s v="USD"/>
    <n v="1431122400"/>
    <n v="1428428515"/>
    <b v="1"/>
    <n v="80"/>
    <x v="0"/>
    <x v="4"/>
    <n v="102.76470588235294"/>
    <n v="109.1875"/>
    <x v="0"/>
    <x v="4"/>
  </r>
  <r>
    <x v="336"/>
    <x v="336"/>
    <x v="335"/>
    <n v="25000"/>
    <n v="29209.78"/>
    <x v="0"/>
    <x v="0"/>
    <s v="USD"/>
    <n v="1447427918"/>
    <n v="1444832318"/>
    <b v="1"/>
    <n v="493"/>
    <x v="0"/>
    <x v="4"/>
    <n v="116.83911999999998"/>
    <n v="59.249046653144013"/>
    <x v="0"/>
    <x v="4"/>
  </r>
  <r>
    <x v="337"/>
    <x v="337"/>
    <x v="336"/>
    <n v="3000"/>
    <n v="3035.05"/>
    <x v="0"/>
    <x v="0"/>
    <s v="USD"/>
    <n v="1426298708"/>
    <n v="1423710308"/>
    <b v="1"/>
    <n v="31"/>
    <x v="0"/>
    <x v="4"/>
    <n v="101.16833333333335"/>
    <n v="97.904838709677421"/>
    <x v="0"/>
    <x v="4"/>
  </r>
  <r>
    <x v="338"/>
    <x v="338"/>
    <x v="337"/>
    <n v="15000"/>
    <n v="16520.04"/>
    <x v="0"/>
    <x v="0"/>
    <s v="USD"/>
    <n v="1472864400"/>
    <n v="1468001290"/>
    <b v="1"/>
    <n v="236"/>
    <x v="0"/>
    <x v="4"/>
    <n v="110.13360000000002"/>
    <n v="70.000169491525426"/>
    <x v="0"/>
    <x v="4"/>
  </r>
  <r>
    <x v="339"/>
    <x v="339"/>
    <x v="338"/>
    <n v="6000"/>
    <n v="6485"/>
    <x v="0"/>
    <x v="0"/>
    <s v="USD"/>
    <n v="1430331268"/>
    <n v="1427739268"/>
    <b v="1"/>
    <n v="89"/>
    <x v="0"/>
    <x v="4"/>
    <n v="108.08333333333333"/>
    <n v="72.865168539325836"/>
    <x v="0"/>
    <x v="4"/>
  </r>
  <r>
    <x v="340"/>
    <x v="340"/>
    <x v="339"/>
    <n v="35000"/>
    <n v="43758"/>
    <x v="0"/>
    <x v="0"/>
    <s v="USD"/>
    <n v="1489006800"/>
    <n v="1486397007"/>
    <b v="1"/>
    <n v="299"/>
    <x v="0"/>
    <x v="4"/>
    <n v="125.02285714285715"/>
    <n v="146.34782608695653"/>
    <x v="0"/>
    <x v="4"/>
  </r>
  <r>
    <x v="341"/>
    <x v="341"/>
    <x v="340"/>
    <n v="3500"/>
    <n v="3735"/>
    <x v="0"/>
    <x v="0"/>
    <s v="USD"/>
    <n v="1412135940"/>
    <n v="1410555998"/>
    <b v="1"/>
    <n v="55"/>
    <x v="0"/>
    <x v="4"/>
    <n v="106.71428571428572"/>
    <n v="67.909090909090907"/>
    <x v="0"/>
    <x v="4"/>
  </r>
  <r>
    <x v="342"/>
    <x v="342"/>
    <x v="341"/>
    <n v="55000"/>
    <n v="55201.52"/>
    <x v="0"/>
    <x v="0"/>
    <s v="USD"/>
    <n v="1461955465"/>
    <n v="1459363465"/>
    <b v="1"/>
    <n v="325"/>
    <x v="0"/>
    <x v="4"/>
    <n v="100.36639999999998"/>
    <n v="169.85083076923075"/>
    <x v="0"/>
    <x v="4"/>
  </r>
  <r>
    <x v="343"/>
    <x v="343"/>
    <x v="342"/>
    <n v="30000"/>
    <n v="30608.59"/>
    <x v="0"/>
    <x v="0"/>
    <s v="USD"/>
    <n v="1415934000"/>
    <n v="1413308545"/>
    <b v="1"/>
    <n v="524"/>
    <x v="0"/>
    <x v="4"/>
    <n v="102.02863333333335"/>
    <n v="58.413339694656486"/>
    <x v="0"/>
    <x v="4"/>
  </r>
  <r>
    <x v="344"/>
    <x v="344"/>
    <x v="343"/>
    <n v="33500"/>
    <n v="34198"/>
    <x v="0"/>
    <x v="0"/>
    <s v="USD"/>
    <n v="1433125200"/>
    <n v="1429312694"/>
    <b v="1"/>
    <n v="285"/>
    <x v="0"/>
    <x v="4"/>
    <n v="102.08358208955224"/>
    <n v="119.99298245614035"/>
    <x v="0"/>
    <x v="4"/>
  </r>
  <r>
    <x v="345"/>
    <x v="345"/>
    <x v="344"/>
    <n v="14500"/>
    <n v="17875"/>
    <x v="0"/>
    <x v="0"/>
    <s v="USD"/>
    <n v="1432161590"/>
    <n v="1429569590"/>
    <b v="1"/>
    <n v="179"/>
    <x v="0"/>
    <x v="4"/>
    <n v="123.27586206896552"/>
    <n v="99.860335195530723"/>
    <x v="0"/>
    <x v="4"/>
  </r>
  <r>
    <x v="346"/>
    <x v="346"/>
    <x v="345"/>
    <n v="10000"/>
    <n v="17028.88"/>
    <x v="0"/>
    <x v="0"/>
    <s v="USD"/>
    <n v="1444824021"/>
    <n v="1442232021"/>
    <b v="1"/>
    <n v="188"/>
    <x v="0"/>
    <x v="4"/>
    <n v="170.28880000000001"/>
    <n v="90.579148936170213"/>
    <x v="0"/>
    <x v="4"/>
  </r>
  <r>
    <x v="347"/>
    <x v="347"/>
    <x v="346"/>
    <n v="40000"/>
    <n v="44636.2"/>
    <x v="0"/>
    <x v="0"/>
    <s v="USD"/>
    <n v="1447505609"/>
    <n v="1444910009"/>
    <b v="1"/>
    <n v="379"/>
    <x v="0"/>
    <x v="4"/>
    <n v="111.59049999999999"/>
    <n v="117.77361477572559"/>
    <x v="0"/>
    <x v="4"/>
  </r>
  <r>
    <x v="348"/>
    <x v="348"/>
    <x v="347"/>
    <n v="10000"/>
    <n v="10300"/>
    <x v="0"/>
    <x v="0"/>
    <s v="USD"/>
    <n v="1440165916"/>
    <n v="1437573916"/>
    <b v="1"/>
    <n v="119"/>
    <x v="0"/>
    <x v="4"/>
    <n v="103"/>
    <n v="86.554621848739501"/>
    <x v="0"/>
    <x v="4"/>
  </r>
  <r>
    <x v="349"/>
    <x v="349"/>
    <x v="348"/>
    <n v="11260"/>
    <n v="12007.18"/>
    <x v="0"/>
    <x v="0"/>
    <s v="USD"/>
    <n v="1487937508"/>
    <n v="1485345508"/>
    <b v="1"/>
    <n v="167"/>
    <x v="0"/>
    <x v="4"/>
    <n v="106.63570159857905"/>
    <n v="71.899281437125751"/>
    <x v="0"/>
    <x v="4"/>
  </r>
  <r>
    <x v="350"/>
    <x v="350"/>
    <x v="349"/>
    <n v="25000"/>
    <n v="28690"/>
    <x v="0"/>
    <x v="0"/>
    <s v="USD"/>
    <n v="1473566340"/>
    <n v="1470274509"/>
    <b v="1"/>
    <n v="221"/>
    <x v="0"/>
    <x v="4"/>
    <n v="114.75999999999999"/>
    <n v="129.81900452488688"/>
    <x v="0"/>
    <x v="4"/>
  </r>
  <r>
    <x v="351"/>
    <x v="351"/>
    <x v="350"/>
    <n v="34000"/>
    <n v="43296"/>
    <x v="0"/>
    <x v="3"/>
    <s v="EUR"/>
    <n v="1460066954"/>
    <n v="1456614554"/>
    <b v="1"/>
    <n v="964"/>
    <x v="0"/>
    <x v="4"/>
    <n v="127.34117647058822"/>
    <n v="44.912863070539416"/>
    <x v="0"/>
    <x v="4"/>
  </r>
  <r>
    <x v="352"/>
    <x v="352"/>
    <x v="351"/>
    <n v="10000"/>
    <n v="11656"/>
    <x v="0"/>
    <x v="0"/>
    <s v="USD"/>
    <n v="1412740868"/>
    <n v="1410148868"/>
    <b v="1"/>
    <n v="286"/>
    <x v="0"/>
    <x v="4"/>
    <n v="116.56"/>
    <n v="40.755244755244753"/>
    <x v="0"/>
    <x v="4"/>
  </r>
  <r>
    <x v="353"/>
    <x v="353"/>
    <x v="352"/>
    <n v="58425"/>
    <n v="63460.18"/>
    <x v="0"/>
    <x v="0"/>
    <s v="USD"/>
    <n v="1447963219"/>
    <n v="1445367619"/>
    <b v="1"/>
    <n v="613"/>
    <x v="0"/>
    <x v="4"/>
    <n v="108.61819426615318"/>
    <n v="103.52394779771615"/>
    <x v="0"/>
    <x v="4"/>
  </r>
  <r>
    <x v="354"/>
    <x v="354"/>
    <x v="353"/>
    <n v="3500"/>
    <n v="3638"/>
    <x v="0"/>
    <x v="0"/>
    <s v="USD"/>
    <n v="1460141521"/>
    <n v="1457553121"/>
    <b v="1"/>
    <n v="29"/>
    <x v="0"/>
    <x v="4"/>
    <n v="103.94285714285714"/>
    <n v="125.44827586206897"/>
    <x v="0"/>
    <x v="4"/>
  </r>
  <r>
    <x v="355"/>
    <x v="355"/>
    <x v="354"/>
    <n v="35000"/>
    <n v="40690"/>
    <x v="0"/>
    <x v="0"/>
    <s v="USD"/>
    <n v="1417420994"/>
    <n v="1414738994"/>
    <b v="1"/>
    <n v="165"/>
    <x v="0"/>
    <x v="4"/>
    <n v="116.25714285714285"/>
    <n v="246.60606060606059"/>
    <x v="0"/>
    <x v="4"/>
  </r>
  <r>
    <x v="356"/>
    <x v="356"/>
    <x v="355"/>
    <n v="7500"/>
    <n v="7701.93"/>
    <x v="0"/>
    <x v="0"/>
    <s v="USD"/>
    <n v="1458152193"/>
    <n v="1455563793"/>
    <b v="1"/>
    <n v="97"/>
    <x v="0"/>
    <x v="4"/>
    <n v="102.69239999999999"/>
    <n v="79.401340206185566"/>
    <x v="0"/>
    <x v="4"/>
  </r>
  <r>
    <x v="357"/>
    <x v="357"/>
    <x v="356"/>
    <n v="15000"/>
    <n v="26100"/>
    <x v="0"/>
    <x v="0"/>
    <s v="USD"/>
    <n v="1429852797"/>
    <n v="1426396797"/>
    <b v="1"/>
    <n v="303"/>
    <x v="0"/>
    <x v="4"/>
    <n v="174"/>
    <n v="86.138613861386133"/>
    <x v="0"/>
    <x v="4"/>
  </r>
  <r>
    <x v="358"/>
    <x v="358"/>
    <x v="357"/>
    <n v="50000"/>
    <n v="51544"/>
    <x v="0"/>
    <x v="0"/>
    <s v="USD"/>
    <n v="1466002800"/>
    <n v="1463517521"/>
    <b v="1"/>
    <n v="267"/>
    <x v="0"/>
    <x v="4"/>
    <n v="103.08800000000001"/>
    <n v="193.04868913857678"/>
    <x v="0"/>
    <x v="4"/>
  </r>
  <r>
    <x v="359"/>
    <x v="359"/>
    <x v="358"/>
    <n v="24200"/>
    <n v="25375"/>
    <x v="0"/>
    <x v="0"/>
    <s v="USD"/>
    <n v="1415941920"/>
    <n v="1414028490"/>
    <b v="1"/>
    <n v="302"/>
    <x v="0"/>
    <x v="4"/>
    <n v="104.85537190082646"/>
    <n v="84.023178807947019"/>
    <x v="0"/>
    <x v="4"/>
  </r>
  <r>
    <x v="360"/>
    <x v="360"/>
    <x v="359"/>
    <n v="12000"/>
    <n v="12165"/>
    <x v="0"/>
    <x v="0"/>
    <s v="USD"/>
    <n v="1437621060"/>
    <n v="1433799180"/>
    <b v="0"/>
    <n v="87"/>
    <x v="0"/>
    <x v="4"/>
    <n v="101.375"/>
    <n v="139.82758620689654"/>
    <x v="0"/>
    <x v="4"/>
  </r>
  <r>
    <x v="361"/>
    <x v="361"/>
    <x v="360"/>
    <n v="35000"/>
    <n v="38876.949999999997"/>
    <x v="0"/>
    <x v="0"/>
    <s v="USD"/>
    <n v="1416704506"/>
    <n v="1414108906"/>
    <b v="0"/>
    <n v="354"/>
    <x v="0"/>
    <x v="4"/>
    <n v="111.07699999999998"/>
    <n v="109.82189265536722"/>
    <x v="0"/>
    <x v="4"/>
  </r>
  <r>
    <x v="362"/>
    <x v="362"/>
    <x v="361"/>
    <n v="9665"/>
    <n v="12000"/>
    <x v="0"/>
    <x v="0"/>
    <s v="USD"/>
    <n v="1407456000"/>
    <n v="1405573391"/>
    <b v="0"/>
    <n v="86"/>
    <x v="0"/>
    <x v="4"/>
    <n v="124.15933781686496"/>
    <n v="139.53488372093022"/>
    <x v="0"/>
    <x v="4"/>
  </r>
  <r>
    <x v="363"/>
    <x v="363"/>
    <x v="362"/>
    <n v="8925"/>
    <n v="9044"/>
    <x v="0"/>
    <x v="0"/>
    <s v="USD"/>
    <n v="1272828120"/>
    <n v="1268934736"/>
    <b v="0"/>
    <n v="26"/>
    <x v="0"/>
    <x v="4"/>
    <n v="101.33333333333334"/>
    <n v="347.84615384615387"/>
    <x v="0"/>
    <x v="4"/>
  </r>
  <r>
    <x v="364"/>
    <x v="364"/>
    <x v="363"/>
    <n v="7000"/>
    <n v="7711.3"/>
    <x v="0"/>
    <x v="0"/>
    <s v="USD"/>
    <n v="1403323140"/>
    <n v="1400704672"/>
    <b v="0"/>
    <n v="113"/>
    <x v="0"/>
    <x v="4"/>
    <n v="110.16142857142856"/>
    <n v="68.24159292035398"/>
    <x v="0"/>
    <x v="4"/>
  </r>
  <r>
    <x v="365"/>
    <x v="365"/>
    <x v="364"/>
    <n v="15000"/>
    <n v="15596"/>
    <x v="0"/>
    <x v="1"/>
    <s v="GBP"/>
    <n v="1393597999"/>
    <n v="1391005999"/>
    <b v="0"/>
    <n v="65"/>
    <x v="0"/>
    <x v="4"/>
    <n v="103.97333333333334"/>
    <n v="239.93846153846152"/>
    <x v="0"/>
    <x v="4"/>
  </r>
  <r>
    <x v="366"/>
    <x v="366"/>
    <x v="365"/>
    <n v="38000"/>
    <n v="38500"/>
    <x v="0"/>
    <x v="0"/>
    <s v="USD"/>
    <n v="1337540518"/>
    <n v="1334948518"/>
    <b v="0"/>
    <n v="134"/>
    <x v="0"/>
    <x v="4"/>
    <n v="101.31578947368421"/>
    <n v="287.31343283582089"/>
    <x v="0"/>
    <x v="4"/>
  </r>
  <r>
    <x v="367"/>
    <x v="367"/>
    <x v="366"/>
    <n v="10000"/>
    <n v="10335.01"/>
    <x v="0"/>
    <x v="0"/>
    <s v="USD"/>
    <n v="1367384340"/>
    <n v="1363960278"/>
    <b v="0"/>
    <n v="119"/>
    <x v="0"/>
    <x v="4"/>
    <n v="103.3501"/>
    <n v="86.84882352941176"/>
    <x v="0"/>
    <x v="4"/>
  </r>
  <r>
    <x v="368"/>
    <x v="368"/>
    <x v="367"/>
    <n v="12500"/>
    <n v="13014"/>
    <x v="0"/>
    <x v="0"/>
    <s v="USD"/>
    <n v="1426426322"/>
    <n v="1423405922"/>
    <b v="0"/>
    <n v="159"/>
    <x v="0"/>
    <x v="4"/>
    <n v="104.11200000000001"/>
    <n v="81.84905660377359"/>
    <x v="0"/>
    <x v="4"/>
  </r>
  <r>
    <x v="369"/>
    <x v="369"/>
    <x v="368"/>
    <n v="6500"/>
    <n v="7160.12"/>
    <x v="0"/>
    <x v="0"/>
    <s v="USD"/>
    <n v="1326633269"/>
    <n v="1324041269"/>
    <b v="0"/>
    <n v="167"/>
    <x v="0"/>
    <x v="4"/>
    <n v="110.15569230769231"/>
    <n v="42.874970059880241"/>
    <x v="0"/>
    <x v="4"/>
  </r>
  <r>
    <x v="370"/>
    <x v="370"/>
    <x v="369"/>
    <n v="25000"/>
    <n v="30505"/>
    <x v="0"/>
    <x v="0"/>
    <s v="USD"/>
    <n v="1483729500"/>
    <n v="1481137500"/>
    <b v="0"/>
    <n v="43"/>
    <x v="0"/>
    <x v="4"/>
    <n v="122.02"/>
    <n v="709.41860465116281"/>
    <x v="0"/>
    <x v="4"/>
  </r>
  <r>
    <x v="371"/>
    <x v="371"/>
    <x v="370"/>
    <n v="150000"/>
    <n v="171253"/>
    <x v="0"/>
    <x v="0"/>
    <s v="USD"/>
    <n v="1359743139"/>
    <n v="1355855139"/>
    <b v="0"/>
    <n v="1062"/>
    <x v="0"/>
    <x v="4"/>
    <n v="114.16866666666667"/>
    <n v="161.25517890772127"/>
    <x v="0"/>
    <x v="4"/>
  </r>
  <r>
    <x v="372"/>
    <x v="372"/>
    <x v="371"/>
    <n v="300"/>
    <n v="376"/>
    <x v="0"/>
    <x v="1"/>
    <s v="GBP"/>
    <n v="1459872000"/>
    <n v="1456408244"/>
    <b v="0"/>
    <n v="9"/>
    <x v="0"/>
    <x v="4"/>
    <n v="125.33333333333334"/>
    <n v="41.777777777777779"/>
    <x v="0"/>
    <x v="4"/>
  </r>
  <r>
    <x v="373"/>
    <x v="373"/>
    <x v="372"/>
    <n v="7500"/>
    <n v="8000"/>
    <x v="0"/>
    <x v="0"/>
    <s v="USD"/>
    <n v="1342648398"/>
    <n v="1340056398"/>
    <b v="0"/>
    <n v="89"/>
    <x v="0"/>
    <x v="4"/>
    <n v="106.66666666666667"/>
    <n v="89.887640449438209"/>
    <x v="0"/>
    <x v="4"/>
  </r>
  <r>
    <x v="374"/>
    <x v="374"/>
    <x v="373"/>
    <n v="6000"/>
    <n v="7839"/>
    <x v="0"/>
    <x v="0"/>
    <s v="USD"/>
    <n v="1316208031"/>
    <n v="1312320031"/>
    <b v="0"/>
    <n v="174"/>
    <x v="0"/>
    <x v="4"/>
    <n v="130.65"/>
    <n v="45.051724137931032"/>
    <x v="0"/>
    <x v="4"/>
  </r>
  <r>
    <x v="375"/>
    <x v="375"/>
    <x v="374"/>
    <n v="500"/>
    <n v="600"/>
    <x v="0"/>
    <x v="0"/>
    <s v="USD"/>
    <n v="1393694280"/>
    <n v="1390088311"/>
    <b v="0"/>
    <n v="14"/>
    <x v="0"/>
    <x v="4"/>
    <n v="120"/>
    <n v="42.857142857142854"/>
    <x v="0"/>
    <x v="4"/>
  </r>
  <r>
    <x v="376"/>
    <x v="376"/>
    <x v="375"/>
    <n v="2450"/>
    <n v="2596"/>
    <x v="0"/>
    <x v="1"/>
    <s v="GBP"/>
    <n v="1472122316"/>
    <n v="1469443916"/>
    <b v="0"/>
    <n v="48"/>
    <x v="0"/>
    <x v="4"/>
    <n v="105.9591836734694"/>
    <n v="54.083333333333336"/>
    <x v="0"/>
    <x v="4"/>
  </r>
  <r>
    <x v="377"/>
    <x v="377"/>
    <x v="376"/>
    <n v="12000"/>
    <n v="13728"/>
    <x v="0"/>
    <x v="0"/>
    <s v="USD"/>
    <n v="1447484460"/>
    <n v="1444888868"/>
    <b v="0"/>
    <n v="133"/>
    <x v="0"/>
    <x v="4"/>
    <n v="114.39999999999999"/>
    <n v="103.21804511278195"/>
    <x v="0"/>
    <x v="4"/>
  </r>
  <r>
    <x v="378"/>
    <x v="378"/>
    <x v="377"/>
    <n v="3000"/>
    <n v="3353"/>
    <x v="0"/>
    <x v="5"/>
    <s v="CAD"/>
    <n v="1453765920"/>
    <n v="1451655808"/>
    <b v="0"/>
    <n v="83"/>
    <x v="0"/>
    <x v="4"/>
    <n v="111.76666666666665"/>
    <n v="40.397590361445786"/>
    <x v="0"/>
    <x v="4"/>
  </r>
  <r>
    <x v="379"/>
    <x v="379"/>
    <x v="378"/>
    <n v="15000"/>
    <n v="17412"/>
    <x v="0"/>
    <x v="0"/>
    <s v="USD"/>
    <n v="1336062672"/>
    <n v="1332174672"/>
    <b v="0"/>
    <n v="149"/>
    <x v="0"/>
    <x v="4"/>
    <n v="116.08000000000001"/>
    <n v="116.85906040268456"/>
    <x v="0"/>
    <x v="4"/>
  </r>
  <r>
    <x v="380"/>
    <x v="380"/>
    <x v="379"/>
    <n v="4000"/>
    <n v="5660"/>
    <x v="0"/>
    <x v="0"/>
    <s v="USD"/>
    <n v="1453569392"/>
    <n v="1451409392"/>
    <b v="0"/>
    <n v="49"/>
    <x v="0"/>
    <x v="4"/>
    <n v="141.5"/>
    <n v="115.51020408163265"/>
    <x v="0"/>
    <x v="4"/>
  </r>
  <r>
    <x v="381"/>
    <x v="381"/>
    <x v="380"/>
    <n v="25000"/>
    <n v="26182.5"/>
    <x v="0"/>
    <x v="0"/>
    <s v="USD"/>
    <n v="1343624400"/>
    <n v="1340642717"/>
    <b v="0"/>
    <n v="251"/>
    <x v="0"/>
    <x v="4"/>
    <n v="104.72999999999999"/>
    <n v="104.31274900398407"/>
    <x v="0"/>
    <x v="4"/>
  </r>
  <r>
    <x v="382"/>
    <x v="382"/>
    <x v="381"/>
    <n v="600"/>
    <n v="1535"/>
    <x v="0"/>
    <x v="0"/>
    <s v="USD"/>
    <n v="1346950900"/>
    <n v="1345741300"/>
    <b v="0"/>
    <n v="22"/>
    <x v="0"/>
    <x v="4"/>
    <n v="255.83333333333331"/>
    <n v="69.772727272727266"/>
    <x v="0"/>
    <x v="4"/>
  </r>
  <r>
    <x v="383"/>
    <x v="383"/>
    <x v="382"/>
    <n v="999"/>
    <n v="2065"/>
    <x v="0"/>
    <x v="0"/>
    <s v="USD"/>
    <n v="1400467759"/>
    <n v="1398480559"/>
    <b v="0"/>
    <n v="48"/>
    <x v="0"/>
    <x v="4"/>
    <n v="206.70670670670671"/>
    <n v="43.020833333333336"/>
    <x v="0"/>
    <x v="4"/>
  </r>
  <r>
    <x v="384"/>
    <x v="384"/>
    <x v="383"/>
    <n v="20000"/>
    <n v="22421"/>
    <x v="0"/>
    <x v="0"/>
    <s v="USD"/>
    <n v="1420569947"/>
    <n v="1417977947"/>
    <b v="0"/>
    <n v="383"/>
    <x v="0"/>
    <x v="4"/>
    <n v="112.105"/>
    <n v="58.540469973890339"/>
    <x v="0"/>
    <x v="4"/>
  </r>
  <r>
    <x v="385"/>
    <x v="385"/>
    <x v="384"/>
    <n v="25000"/>
    <n v="26495.5"/>
    <x v="0"/>
    <x v="0"/>
    <s v="USD"/>
    <n v="1416582101"/>
    <n v="1413986501"/>
    <b v="0"/>
    <n v="237"/>
    <x v="0"/>
    <x v="4"/>
    <n v="105.982"/>
    <n v="111.79535864978902"/>
    <x v="0"/>
    <x v="4"/>
  </r>
  <r>
    <x v="386"/>
    <x v="386"/>
    <x v="385"/>
    <n v="600"/>
    <n v="601"/>
    <x v="0"/>
    <x v="0"/>
    <s v="USD"/>
    <n v="1439246991"/>
    <n v="1437950991"/>
    <b v="0"/>
    <n v="13"/>
    <x v="0"/>
    <x v="4"/>
    <n v="100.16666666666667"/>
    <n v="46.230769230769234"/>
    <x v="0"/>
    <x v="4"/>
  </r>
  <r>
    <x v="387"/>
    <x v="387"/>
    <x v="386"/>
    <n v="38000"/>
    <n v="81316"/>
    <x v="0"/>
    <x v="0"/>
    <s v="USD"/>
    <n v="1439618400"/>
    <n v="1436976858"/>
    <b v="0"/>
    <n v="562"/>
    <x v="0"/>
    <x v="4"/>
    <n v="213.98947368421051"/>
    <n v="144.69039145907473"/>
    <x v="0"/>
    <x v="4"/>
  </r>
  <r>
    <x v="388"/>
    <x v="388"/>
    <x v="387"/>
    <n v="5000"/>
    <n v="6308"/>
    <x v="0"/>
    <x v="0"/>
    <s v="USD"/>
    <n v="1469670580"/>
    <n v="1467078580"/>
    <b v="0"/>
    <n v="71"/>
    <x v="0"/>
    <x v="4"/>
    <n v="126.16000000000001"/>
    <n v="88.845070422535215"/>
    <x v="0"/>
    <x v="4"/>
  </r>
  <r>
    <x v="389"/>
    <x v="389"/>
    <x v="388"/>
    <n v="68000"/>
    <n v="123444.12"/>
    <x v="0"/>
    <x v="0"/>
    <s v="USD"/>
    <n v="1394233140"/>
    <n v="1391477450"/>
    <b v="0"/>
    <n v="1510"/>
    <x v="0"/>
    <x v="4"/>
    <n v="181.53547058823528"/>
    <n v="81.75107284768211"/>
    <x v="0"/>
    <x v="4"/>
  </r>
  <r>
    <x v="390"/>
    <x v="390"/>
    <x v="389"/>
    <n v="1000"/>
    <n v="1000"/>
    <x v="0"/>
    <x v="0"/>
    <s v="USD"/>
    <n v="1431046372"/>
    <n v="1429318372"/>
    <b v="0"/>
    <n v="14"/>
    <x v="0"/>
    <x v="4"/>
    <n v="100"/>
    <n v="71.428571428571431"/>
    <x v="0"/>
    <x v="4"/>
  </r>
  <r>
    <x v="391"/>
    <x v="391"/>
    <x v="390"/>
    <n v="20000"/>
    <n v="20122"/>
    <x v="0"/>
    <x v="0"/>
    <s v="USD"/>
    <n v="1324169940"/>
    <n v="1321578051"/>
    <b v="0"/>
    <n v="193"/>
    <x v="0"/>
    <x v="4"/>
    <n v="100.61"/>
    <n v="104.25906735751295"/>
    <x v="0"/>
    <x v="4"/>
  </r>
  <r>
    <x v="392"/>
    <x v="392"/>
    <x v="391"/>
    <n v="18500"/>
    <n v="18667"/>
    <x v="0"/>
    <x v="0"/>
    <s v="USD"/>
    <n v="1315450800"/>
    <n v="1312823571"/>
    <b v="0"/>
    <n v="206"/>
    <x v="0"/>
    <x v="4"/>
    <n v="100.9027027027027"/>
    <n v="90.616504854368927"/>
    <x v="0"/>
    <x v="4"/>
  </r>
  <r>
    <x v="393"/>
    <x v="393"/>
    <x v="392"/>
    <n v="50000"/>
    <n v="55223"/>
    <x v="0"/>
    <x v="0"/>
    <s v="USD"/>
    <n v="1381424452"/>
    <n v="1378746052"/>
    <b v="0"/>
    <n v="351"/>
    <x v="0"/>
    <x v="4"/>
    <n v="110.446"/>
    <n v="157.33048433048432"/>
    <x v="0"/>
    <x v="4"/>
  </r>
  <r>
    <x v="394"/>
    <x v="394"/>
    <x v="393"/>
    <n v="4700"/>
    <n v="5259"/>
    <x v="0"/>
    <x v="3"/>
    <s v="EUR"/>
    <n v="1460918282"/>
    <n v="1455737882"/>
    <b v="0"/>
    <n v="50"/>
    <x v="0"/>
    <x v="4"/>
    <n v="111.8936170212766"/>
    <n v="105.18"/>
    <x v="0"/>
    <x v="4"/>
  </r>
  <r>
    <x v="395"/>
    <x v="395"/>
    <x v="394"/>
    <n v="10000"/>
    <n v="10804.45"/>
    <x v="0"/>
    <x v="0"/>
    <s v="USD"/>
    <n v="1335562320"/>
    <n v="1332452960"/>
    <b v="0"/>
    <n v="184"/>
    <x v="0"/>
    <x v="4"/>
    <n v="108.04450000000001"/>
    <n v="58.719836956521746"/>
    <x v="0"/>
    <x v="4"/>
  </r>
  <r>
    <x v="396"/>
    <x v="396"/>
    <x v="395"/>
    <n v="15000"/>
    <n v="16000"/>
    <x v="0"/>
    <x v="0"/>
    <s v="USD"/>
    <n v="1341668006"/>
    <n v="1340372006"/>
    <b v="0"/>
    <n v="196"/>
    <x v="0"/>
    <x v="4"/>
    <n v="106.66666666666667"/>
    <n v="81.632653061224488"/>
    <x v="0"/>
    <x v="4"/>
  </r>
  <r>
    <x v="397"/>
    <x v="397"/>
    <x v="396"/>
    <n v="12444"/>
    <n v="12929.35"/>
    <x v="0"/>
    <x v="0"/>
    <s v="USD"/>
    <n v="1283312640"/>
    <n v="1279651084"/>
    <b v="0"/>
    <n v="229"/>
    <x v="0"/>
    <x v="4"/>
    <n v="103.90027322404372"/>
    <n v="56.460043668122275"/>
    <x v="0"/>
    <x v="4"/>
  </r>
  <r>
    <x v="398"/>
    <x v="398"/>
    <x v="397"/>
    <n v="7500"/>
    <n v="9387"/>
    <x v="0"/>
    <x v="0"/>
    <s v="USD"/>
    <n v="1430334126"/>
    <n v="1426446126"/>
    <b v="0"/>
    <n v="67"/>
    <x v="0"/>
    <x v="4"/>
    <n v="125.16000000000001"/>
    <n v="140.1044776119403"/>
    <x v="0"/>
    <x v="4"/>
  </r>
  <r>
    <x v="399"/>
    <x v="399"/>
    <x v="398"/>
    <n v="20000"/>
    <n v="21361"/>
    <x v="0"/>
    <x v="1"/>
    <s v="GBP"/>
    <n v="1481716800"/>
    <n v="1479070867"/>
    <b v="0"/>
    <n v="95"/>
    <x v="0"/>
    <x v="4"/>
    <n v="106.80499999999999"/>
    <n v="224.85263157894738"/>
    <x v="0"/>
    <x v="4"/>
  </r>
  <r>
    <x v="400"/>
    <x v="400"/>
    <x v="399"/>
    <n v="10000"/>
    <n v="11230.25"/>
    <x v="0"/>
    <x v="0"/>
    <s v="USD"/>
    <n v="1400297400"/>
    <n v="1397661347"/>
    <b v="0"/>
    <n v="62"/>
    <x v="0"/>
    <x v="4"/>
    <n v="112.30249999999999"/>
    <n v="181.13306451612902"/>
    <x v="0"/>
    <x v="4"/>
  </r>
  <r>
    <x v="401"/>
    <x v="401"/>
    <x v="400"/>
    <n v="50000"/>
    <n v="51906"/>
    <x v="0"/>
    <x v="0"/>
    <s v="USD"/>
    <n v="1312747970"/>
    <n v="1310155970"/>
    <b v="0"/>
    <n v="73"/>
    <x v="0"/>
    <x v="4"/>
    <n v="103.812"/>
    <n v="711.04109589041093"/>
    <x v="0"/>
    <x v="4"/>
  </r>
  <r>
    <x v="402"/>
    <x v="402"/>
    <x v="401"/>
    <n v="2000"/>
    <n v="2833"/>
    <x v="0"/>
    <x v="0"/>
    <s v="USD"/>
    <n v="1446731817"/>
    <n v="1444913817"/>
    <b v="0"/>
    <n v="43"/>
    <x v="0"/>
    <x v="4"/>
    <n v="141.65"/>
    <n v="65.883720930232556"/>
    <x v="0"/>
    <x v="4"/>
  </r>
  <r>
    <x v="403"/>
    <x v="403"/>
    <x v="402"/>
    <n v="5000"/>
    <n v="5263"/>
    <x v="0"/>
    <x v="0"/>
    <s v="USD"/>
    <n v="1312960080"/>
    <n v="1308900441"/>
    <b v="0"/>
    <n v="70"/>
    <x v="0"/>
    <x v="4"/>
    <n v="105.25999999999999"/>
    <n v="75.185714285714283"/>
    <x v="0"/>
    <x v="4"/>
  </r>
  <r>
    <x v="404"/>
    <x v="404"/>
    <x v="403"/>
    <n v="35000"/>
    <n v="36082"/>
    <x v="0"/>
    <x v="0"/>
    <s v="USD"/>
    <n v="1391641440"/>
    <n v="1389107062"/>
    <b v="0"/>
    <n v="271"/>
    <x v="0"/>
    <x v="4"/>
    <n v="103.09142857142857"/>
    <n v="133.14391143911439"/>
    <x v="0"/>
    <x v="4"/>
  </r>
  <r>
    <x v="405"/>
    <x v="405"/>
    <x v="404"/>
    <n v="2820"/>
    <n v="3036"/>
    <x v="0"/>
    <x v="0"/>
    <s v="USD"/>
    <n v="1394071339"/>
    <n v="1391479339"/>
    <b v="0"/>
    <n v="55"/>
    <x v="0"/>
    <x v="4"/>
    <n v="107.65957446808511"/>
    <n v="55.2"/>
    <x v="0"/>
    <x v="4"/>
  </r>
  <r>
    <x v="406"/>
    <x v="406"/>
    <x v="405"/>
    <n v="2800"/>
    <n v="3015.73"/>
    <x v="0"/>
    <x v="0"/>
    <s v="USD"/>
    <n v="1304920740"/>
    <n v="1301975637"/>
    <b v="0"/>
    <n v="35"/>
    <x v="0"/>
    <x v="4"/>
    <n v="107.70464285714286"/>
    <n v="86.163714285714292"/>
    <x v="0"/>
    <x v="4"/>
  </r>
  <r>
    <x v="407"/>
    <x v="407"/>
    <x v="406"/>
    <n v="2000"/>
    <n v="2031"/>
    <x v="0"/>
    <x v="0"/>
    <s v="USD"/>
    <n v="1321739650"/>
    <n v="1316552050"/>
    <b v="0"/>
    <n v="22"/>
    <x v="0"/>
    <x v="4"/>
    <n v="101.55000000000001"/>
    <n v="92.318181818181813"/>
    <x v="0"/>
    <x v="4"/>
  </r>
  <r>
    <x v="408"/>
    <x v="408"/>
    <x v="407"/>
    <n v="6000"/>
    <n v="6086.26"/>
    <x v="0"/>
    <x v="0"/>
    <s v="USD"/>
    <n v="1383676790"/>
    <n v="1380217190"/>
    <b v="0"/>
    <n v="38"/>
    <x v="0"/>
    <x v="4"/>
    <n v="101.43766666666667"/>
    <n v="160.16473684210527"/>
    <x v="0"/>
    <x v="4"/>
  </r>
  <r>
    <x v="409"/>
    <x v="409"/>
    <x v="408"/>
    <n v="500"/>
    <n v="684"/>
    <x v="0"/>
    <x v="1"/>
    <s v="GBP"/>
    <n v="1469220144"/>
    <n v="1466628144"/>
    <b v="0"/>
    <n v="15"/>
    <x v="0"/>
    <x v="4"/>
    <n v="136.80000000000001"/>
    <n v="45.6"/>
    <x v="0"/>
    <x v="4"/>
  </r>
  <r>
    <x v="410"/>
    <x v="410"/>
    <x v="409"/>
    <n v="1000"/>
    <n v="1283"/>
    <x v="0"/>
    <x v="5"/>
    <s v="CAD"/>
    <n v="1434670397"/>
    <n v="1429486397"/>
    <b v="0"/>
    <n v="7"/>
    <x v="0"/>
    <x v="4"/>
    <n v="128.29999999999998"/>
    <n v="183.28571428571428"/>
    <x v="0"/>
    <x v="4"/>
  </r>
  <r>
    <x v="411"/>
    <x v="411"/>
    <x v="410"/>
    <n v="30000"/>
    <n v="30315"/>
    <x v="0"/>
    <x v="0"/>
    <s v="USD"/>
    <n v="1387688400"/>
    <n v="1384920804"/>
    <b v="0"/>
    <n v="241"/>
    <x v="0"/>
    <x v="4"/>
    <n v="101.05"/>
    <n v="125.78838174273859"/>
    <x v="0"/>
    <x v="4"/>
  </r>
  <r>
    <x v="412"/>
    <x v="412"/>
    <x v="411"/>
    <n v="2500"/>
    <n v="3171"/>
    <x v="0"/>
    <x v="0"/>
    <s v="USD"/>
    <n v="1343238578"/>
    <n v="1341856178"/>
    <b v="0"/>
    <n v="55"/>
    <x v="0"/>
    <x v="4"/>
    <n v="126.84"/>
    <n v="57.654545454545456"/>
    <x v="0"/>
    <x v="4"/>
  </r>
  <r>
    <x v="413"/>
    <x v="413"/>
    <x v="412"/>
    <n v="12800"/>
    <n v="13451"/>
    <x v="0"/>
    <x v="0"/>
    <s v="USD"/>
    <n v="1342731811"/>
    <n v="1340139811"/>
    <b v="0"/>
    <n v="171"/>
    <x v="0"/>
    <x v="4"/>
    <n v="105.0859375"/>
    <n v="78.660818713450297"/>
    <x v="0"/>
    <x v="4"/>
  </r>
  <r>
    <x v="414"/>
    <x v="414"/>
    <x v="413"/>
    <n v="18500"/>
    <n v="19028"/>
    <x v="0"/>
    <x v="0"/>
    <s v="USD"/>
    <n v="1381541465"/>
    <n v="1378949465"/>
    <b v="0"/>
    <n v="208"/>
    <x v="0"/>
    <x v="4"/>
    <n v="102.85405405405406"/>
    <n v="91.480769230769226"/>
    <x v="0"/>
    <x v="4"/>
  </r>
  <r>
    <x v="415"/>
    <x v="415"/>
    <x v="414"/>
    <n v="1400"/>
    <n v="1430.06"/>
    <x v="0"/>
    <x v="5"/>
    <s v="CAD"/>
    <n v="1413547200"/>
    <n v="1411417602"/>
    <b v="0"/>
    <n v="21"/>
    <x v="0"/>
    <x v="4"/>
    <n v="102.14714285714285"/>
    <n v="68.09809523809524"/>
    <x v="0"/>
    <x v="4"/>
  </r>
  <r>
    <x v="416"/>
    <x v="416"/>
    <x v="415"/>
    <n v="1000"/>
    <n v="1202.17"/>
    <x v="0"/>
    <x v="0"/>
    <s v="USD"/>
    <n v="1391851831"/>
    <n v="1389259831"/>
    <b v="0"/>
    <n v="25"/>
    <x v="0"/>
    <x v="4"/>
    <n v="120.21700000000001"/>
    <n v="48.086800000000004"/>
    <x v="0"/>
    <x v="4"/>
  </r>
  <r>
    <x v="417"/>
    <x v="417"/>
    <x v="416"/>
    <n v="10500"/>
    <n v="10526"/>
    <x v="0"/>
    <x v="0"/>
    <s v="USD"/>
    <n v="1365395580"/>
    <n v="1364426260"/>
    <b v="0"/>
    <n v="52"/>
    <x v="0"/>
    <x v="4"/>
    <n v="100.24761904761905"/>
    <n v="202.42307692307693"/>
    <x v="0"/>
    <x v="4"/>
  </r>
  <r>
    <x v="418"/>
    <x v="418"/>
    <x v="417"/>
    <n v="22400"/>
    <n v="22542"/>
    <x v="0"/>
    <x v="0"/>
    <s v="USD"/>
    <n v="1437633997"/>
    <n v="1435041997"/>
    <b v="0"/>
    <n v="104"/>
    <x v="0"/>
    <x v="4"/>
    <n v="100.63392857142857"/>
    <n v="216.75"/>
    <x v="0"/>
    <x v="4"/>
  </r>
  <r>
    <x v="419"/>
    <x v="419"/>
    <x v="418"/>
    <n v="8000"/>
    <n v="8035"/>
    <x v="0"/>
    <x v="0"/>
    <s v="USD"/>
    <n v="1372536787"/>
    <n v="1367352787"/>
    <b v="0"/>
    <n v="73"/>
    <x v="0"/>
    <x v="4"/>
    <n v="100.4375"/>
    <n v="110.06849315068493"/>
    <x v="0"/>
    <x v="4"/>
  </r>
  <r>
    <x v="420"/>
    <x v="420"/>
    <x v="419"/>
    <n v="3300"/>
    <n v="14.5"/>
    <x v="2"/>
    <x v="0"/>
    <s v="USD"/>
    <n v="1394772031"/>
    <n v="1392183631"/>
    <b v="0"/>
    <n v="3"/>
    <x v="1"/>
    <x v="5"/>
    <n v="0.43939393939393934"/>
    <n v="4.833333333333333"/>
    <x v="0"/>
    <x v="5"/>
  </r>
  <r>
    <x v="421"/>
    <x v="421"/>
    <x v="420"/>
    <n v="15000"/>
    <n v="301"/>
    <x v="2"/>
    <x v="0"/>
    <s v="USD"/>
    <n v="1440157656"/>
    <n v="1434973656"/>
    <b v="0"/>
    <n v="6"/>
    <x v="1"/>
    <x v="5"/>
    <n v="2.0066666666666668"/>
    <n v="50.166666666666664"/>
    <x v="0"/>
    <x v="5"/>
  </r>
  <r>
    <x v="422"/>
    <x v="422"/>
    <x v="421"/>
    <n v="40000"/>
    <n v="430"/>
    <x v="2"/>
    <x v="0"/>
    <s v="USD"/>
    <n v="1410416097"/>
    <n v="1407824097"/>
    <b v="0"/>
    <n v="12"/>
    <x v="1"/>
    <x v="5"/>
    <n v="1.075"/>
    <n v="35.833333333333336"/>
    <x v="0"/>
    <x v="5"/>
  </r>
  <r>
    <x v="423"/>
    <x v="423"/>
    <x v="422"/>
    <n v="20000"/>
    <n v="153"/>
    <x v="2"/>
    <x v="0"/>
    <s v="USD"/>
    <n v="1370470430"/>
    <n v="1367878430"/>
    <b v="0"/>
    <n v="13"/>
    <x v="1"/>
    <x v="5"/>
    <n v="0.76500000000000001"/>
    <n v="11.76923076923077"/>
    <x v="0"/>
    <x v="5"/>
  </r>
  <r>
    <x v="424"/>
    <x v="424"/>
    <x v="423"/>
    <n v="3000"/>
    <n v="203.9"/>
    <x v="2"/>
    <x v="0"/>
    <s v="USD"/>
    <n v="1332748899"/>
    <n v="1327568499"/>
    <b v="0"/>
    <n v="5"/>
    <x v="1"/>
    <x v="5"/>
    <n v="6.7966666666666677"/>
    <n v="40.78"/>
    <x v="0"/>
    <x v="5"/>
  </r>
  <r>
    <x v="425"/>
    <x v="425"/>
    <x v="424"/>
    <n v="50000"/>
    <n v="6"/>
    <x v="2"/>
    <x v="0"/>
    <s v="USD"/>
    <n v="1448660404"/>
    <n v="1443472804"/>
    <b v="0"/>
    <n v="2"/>
    <x v="1"/>
    <x v="5"/>
    <n v="1.2E-2"/>
    <n v="3"/>
    <x v="0"/>
    <x v="5"/>
  </r>
  <r>
    <x v="426"/>
    <x v="426"/>
    <x v="425"/>
    <n v="10000"/>
    <n v="133"/>
    <x v="2"/>
    <x v="0"/>
    <s v="USD"/>
    <n v="1456851914"/>
    <n v="1454259914"/>
    <b v="0"/>
    <n v="8"/>
    <x v="1"/>
    <x v="5"/>
    <n v="1.3299999999999998"/>
    <n v="16.625"/>
    <x v="0"/>
    <x v="5"/>
  </r>
  <r>
    <x v="427"/>
    <x v="427"/>
    <x v="426"/>
    <n v="6500"/>
    <n v="0"/>
    <x v="2"/>
    <x v="0"/>
    <s v="USD"/>
    <n v="1445540340"/>
    <n v="1444340940"/>
    <b v="0"/>
    <n v="0"/>
    <x v="1"/>
    <x v="5"/>
    <n v="0"/>
    <e v="#DIV/0!"/>
    <x v="0"/>
    <x v="5"/>
  </r>
  <r>
    <x v="428"/>
    <x v="428"/>
    <x v="427"/>
    <n v="12000"/>
    <n v="676"/>
    <x v="2"/>
    <x v="0"/>
    <s v="USD"/>
    <n v="1402956000"/>
    <n v="1400523845"/>
    <b v="0"/>
    <n v="13"/>
    <x v="1"/>
    <x v="5"/>
    <n v="5.6333333333333329"/>
    <n v="52"/>
    <x v="0"/>
    <x v="5"/>
  </r>
  <r>
    <x v="429"/>
    <x v="429"/>
    <x v="428"/>
    <n v="5000"/>
    <n v="0"/>
    <x v="2"/>
    <x v="0"/>
    <s v="USD"/>
    <n v="1259297940"/>
    <n v="1252964282"/>
    <b v="0"/>
    <n v="0"/>
    <x v="1"/>
    <x v="5"/>
    <n v="0"/>
    <e v="#DIV/0!"/>
    <x v="0"/>
    <x v="5"/>
  </r>
  <r>
    <x v="430"/>
    <x v="430"/>
    <x v="429"/>
    <n v="1000"/>
    <n v="24"/>
    <x v="2"/>
    <x v="0"/>
    <s v="USD"/>
    <n v="1378866867"/>
    <n v="1377570867"/>
    <b v="0"/>
    <n v="5"/>
    <x v="1"/>
    <x v="5"/>
    <n v="2.4"/>
    <n v="4.8"/>
    <x v="0"/>
    <x v="5"/>
  </r>
  <r>
    <x v="431"/>
    <x v="431"/>
    <x v="430"/>
    <n v="3000"/>
    <n v="415"/>
    <x v="2"/>
    <x v="1"/>
    <s v="GBP"/>
    <n v="1467752083"/>
    <n v="1465160083"/>
    <b v="0"/>
    <n v="8"/>
    <x v="1"/>
    <x v="5"/>
    <n v="13.833333333333334"/>
    <n v="51.875"/>
    <x v="0"/>
    <x v="5"/>
  </r>
  <r>
    <x v="432"/>
    <x v="432"/>
    <x v="431"/>
    <n v="6000"/>
    <n v="570"/>
    <x v="2"/>
    <x v="0"/>
    <s v="USD"/>
    <n v="1445448381"/>
    <n v="1440264381"/>
    <b v="0"/>
    <n v="8"/>
    <x v="1"/>
    <x v="5"/>
    <n v="9.5"/>
    <n v="71.25"/>
    <x v="0"/>
    <x v="5"/>
  </r>
  <r>
    <x v="433"/>
    <x v="433"/>
    <x v="432"/>
    <n v="3000"/>
    <n v="0"/>
    <x v="2"/>
    <x v="0"/>
    <s v="USD"/>
    <n v="1444576022"/>
    <n v="1439392022"/>
    <b v="0"/>
    <n v="0"/>
    <x v="1"/>
    <x v="5"/>
    <n v="0"/>
    <e v="#DIV/0!"/>
    <x v="0"/>
    <x v="5"/>
  </r>
  <r>
    <x v="434"/>
    <x v="434"/>
    <x v="433"/>
    <n v="2500"/>
    <n v="125"/>
    <x v="2"/>
    <x v="0"/>
    <s v="USD"/>
    <n v="1385931702"/>
    <n v="1383076902"/>
    <b v="0"/>
    <n v="2"/>
    <x v="1"/>
    <x v="5"/>
    <n v="5"/>
    <n v="62.5"/>
    <x v="0"/>
    <x v="5"/>
  </r>
  <r>
    <x v="435"/>
    <x v="435"/>
    <x v="434"/>
    <n v="110000"/>
    <n v="3"/>
    <x v="2"/>
    <x v="0"/>
    <s v="USD"/>
    <n v="1379094980"/>
    <n v="1376502980"/>
    <b v="0"/>
    <n v="3"/>
    <x v="1"/>
    <x v="5"/>
    <n v="2.7272727272727275E-3"/>
    <n v="1"/>
    <x v="0"/>
    <x v="5"/>
  </r>
  <r>
    <x v="436"/>
    <x v="436"/>
    <x v="435"/>
    <n v="1000"/>
    <n v="0"/>
    <x v="2"/>
    <x v="0"/>
    <s v="USD"/>
    <n v="1375260113"/>
    <n v="1372668113"/>
    <b v="0"/>
    <n v="0"/>
    <x v="1"/>
    <x v="5"/>
    <n v="0"/>
    <e v="#DIV/0!"/>
    <x v="0"/>
    <x v="5"/>
  </r>
  <r>
    <x v="437"/>
    <x v="437"/>
    <x v="436"/>
    <n v="7000"/>
    <n v="0"/>
    <x v="2"/>
    <x v="5"/>
    <s v="CAD"/>
    <n v="1475912326"/>
    <n v="1470728326"/>
    <b v="0"/>
    <n v="0"/>
    <x v="1"/>
    <x v="5"/>
    <n v="0"/>
    <e v="#DIV/0!"/>
    <x v="0"/>
    <x v="5"/>
  </r>
  <r>
    <x v="438"/>
    <x v="438"/>
    <x v="437"/>
    <n v="20000"/>
    <n v="1876"/>
    <x v="2"/>
    <x v="0"/>
    <s v="USD"/>
    <n v="1447830958"/>
    <n v="1445235358"/>
    <b v="0"/>
    <n v="11"/>
    <x v="1"/>
    <x v="5"/>
    <n v="9.379999999999999"/>
    <n v="170.54545454545453"/>
    <x v="0"/>
    <x v="5"/>
  </r>
  <r>
    <x v="439"/>
    <x v="439"/>
    <x v="438"/>
    <n v="450"/>
    <n v="0"/>
    <x v="2"/>
    <x v="0"/>
    <s v="USD"/>
    <n v="1413569818"/>
    <n v="1412705818"/>
    <b v="0"/>
    <n v="0"/>
    <x v="1"/>
    <x v="5"/>
    <n v="0"/>
    <e v="#DIV/0!"/>
    <x v="0"/>
    <x v="5"/>
  </r>
  <r>
    <x v="440"/>
    <x v="440"/>
    <x v="439"/>
    <n v="5000"/>
    <n v="5"/>
    <x v="2"/>
    <x v="0"/>
    <s v="USD"/>
    <n v="1458859153"/>
    <n v="1456270753"/>
    <b v="0"/>
    <n v="1"/>
    <x v="1"/>
    <x v="5"/>
    <n v="0.1"/>
    <n v="5"/>
    <x v="0"/>
    <x v="5"/>
  </r>
  <r>
    <x v="441"/>
    <x v="441"/>
    <x v="440"/>
    <n v="400"/>
    <n v="0"/>
    <x v="2"/>
    <x v="1"/>
    <s v="GBP"/>
    <n v="1383418996"/>
    <n v="1380826996"/>
    <b v="0"/>
    <n v="0"/>
    <x v="1"/>
    <x v="5"/>
    <n v="0"/>
    <e v="#DIV/0!"/>
    <x v="0"/>
    <x v="5"/>
  </r>
  <r>
    <x v="442"/>
    <x v="442"/>
    <x v="441"/>
    <n v="17000"/>
    <n v="6691"/>
    <x v="2"/>
    <x v="0"/>
    <s v="USD"/>
    <n v="1424380783"/>
    <n v="1421788783"/>
    <b v="0"/>
    <n v="17"/>
    <x v="1"/>
    <x v="5"/>
    <n v="39.358823529411765"/>
    <n v="393.58823529411762"/>
    <x v="0"/>
    <x v="5"/>
  </r>
  <r>
    <x v="443"/>
    <x v="443"/>
    <x v="442"/>
    <n v="10000"/>
    <n v="10"/>
    <x v="2"/>
    <x v="5"/>
    <s v="CAD"/>
    <n v="1391991701"/>
    <n v="1389399701"/>
    <b v="0"/>
    <n v="2"/>
    <x v="1"/>
    <x v="5"/>
    <n v="0.1"/>
    <n v="5"/>
    <x v="0"/>
    <x v="5"/>
  </r>
  <r>
    <x v="444"/>
    <x v="444"/>
    <x v="443"/>
    <n v="1000"/>
    <n v="50"/>
    <x v="2"/>
    <x v="0"/>
    <s v="USD"/>
    <n v="1329342361"/>
    <n v="1324158361"/>
    <b v="0"/>
    <n v="1"/>
    <x v="1"/>
    <x v="5"/>
    <n v="5"/>
    <n v="50"/>
    <x v="0"/>
    <x v="5"/>
  </r>
  <r>
    <x v="445"/>
    <x v="445"/>
    <x v="444"/>
    <n v="60000"/>
    <n v="2"/>
    <x v="2"/>
    <x v="0"/>
    <s v="USD"/>
    <n v="1432195375"/>
    <n v="1430899375"/>
    <b v="0"/>
    <n v="2"/>
    <x v="1"/>
    <x v="5"/>
    <n v="3.3333333333333335E-3"/>
    <n v="1"/>
    <x v="0"/>
    <x v="5"/>
  </r>
  <r>
    <x v="446"/>
    <x v="446"/>
    <x v="445"/>
    <n v="10500"/>
    <n v="766"/>
    <x v="2"/>
    <x v="0"/>
    <s v="USD"/>
    <n v="1425434420"/>
    <n v="1422842420"/>
    <b v="0"/>
    <n v="16"/>
    <x v="1"/>
    <x v="5"/>
    <n v="7.2952380952380951"/>
    <n v="47.875"/>
    <x v="0"/>
    <x v="5"/>
  </r>
  <r>
    <x v="447"/>
    <x v="447"/>
    <x v="446"/>
    <n v="30000"/>
    <n v="5"/>
    <x v="2"/>
    <x v="1"/>
    <s v="GBP"/>
    <n v="1364041163"/>
    <n v="1361884763"/>
    <b v="0"/>
    <n v="1"/>
    <x v="1"/>
    <x v="5"/>
    <n v="1.6666666666666666E-2"/>
    <n v="5"/>
    <x v="0"/>
    <x v="5"/>
  </r>
  <r>
    <x v="448"/>
    <x v="448"/>
    <x v="447"/>
    <n v="2500"/>
    <n v="82.01"/>
    <x v="2"/>
    <x v="0"/>
    <s v="USD"/>
    <n v="1400091095"/>
    <n v="1398363095"/>
    <b v="0"/>
    <n v="4"/>
    <x v="1"/>
    <x v="5"/>
    <n v="3.2804000000000002"/>
    <n v="20.502500000000001"/>
    <x v="0"/>
    <x v="5"/>
  </r>
  <r>
    <x v="449"/>
    <x v="449"/>
    <x v="448"/>
    <n v="2000"/>
    <n v="45"/>
    <x v="2"/>
    <x v="1"/>
    <s v="GBP"/>
    <n v="1382017085"/>
    <n v="1379425085"/>
    <b v="0"/>
    <n v="5"/>
    <x v="1"/>
    <x v="5"/>
    <n v="2.25"/>
    <n v="9"/>
    <x v="0"/>
    <x v="5"/>
  </r>
  <r>
    <x v="450"/>
    <x v="450"/>
    <x v="449"/>
    <n v="50000"/>
    <n v="396"/>
    <x v="2"/>
    <x v="0"/>
    <s v="USD"/>
    <n v="1392417800"/>
    <n v="1389825800"/>
    <b v="0"/>
    <n v="7"/>
    <x v="1"/>
    <x v="5"/>
    <n v="0.79200000000000004"/>
    <n v="56.571428571428569"/>
    <x v="0"/>
    <x v="5"/>
  </r>
  <r>
    <x v="451"/>
    <x v="451"/>
    <x v="450"/>
    <n v="20000"/>
    <n v="0"/>
    <x v="2"/>
    <x v="0"/>
    <s v="USD"/>
    <n v="1390669791"/>
    <n v="1388077791"/>
    <b v="0"/>
    <n v="0"/>
    <x v="1"/>
    <x v="5"/>
    <n v="0"/>
    <e v="#DIV/0!"/>
    <x v="0"/>
    <x v="5"/>
  </r>
  <r>
    <x v="452"/>
    <x v="452"/>
    <x v="451"/>
    <n v="750"/>
    <n v="480"/>
    <x v="2"/>
    <x v="0"/>
    <s v="USD"/>
    <n v="1431536015"/>
    <n v="1428944015"/>
    <b v="0"/>
    <n v="12"/>
    <x v="1"/>
    <x v="5"/>
    <n v="64"/>
    <n v="40"/>
    <x v="0"/>
    <x v="5"/>
  </r>
  <r>
    <x v="453"/>
    <x v="453"/>
    <x v="452"/>
    <n v="94875"/>
    <n v="26"/>
    <x v="2"/>
    <x v="0"/>
    <s v="USD"/>
    <n v="1424375279"/>
    <n v="1422992879"/>
    <b v="0"/>
    <n v="2"/>
    <x v="1"/>
    <x v="5"/>
    <n v="2.7404479578392621E-2"/>
    <n v="13"/>
    <x v="0"/>
    <x v="5"/>
  </r>
  <r>
    <x v="454"/>
    <x v="454"/>
    <x v="453"/>
    <n v="10000"/>
    <n v="82"/>
    <x v="2"/>
    <x v="0"/>
    <s v="USD"/>
    <n v="1417007640"/>
    <n v="1414343571"/>
    <b v="0"/>
    <n v="5"/>
    <x v="1"/>
    <x v="5"/>
    <n v="0.82000000000000006"/>
    <n v="16.399999999999999"/>
    <x v="0"/>
    <x v="5"/>
  </r>
  <r>
    <x v="455"/>
    <x v="455"/>
    <x v="454"/>
    <n v="65000"/>
    <n v="45"/>
    <x v="2"/>
    <x v="0"/>
    <s v="USD"/>
    <n v="1334622660"/>
    <n v="1330733022"/>
    <b v="0"/>
    <n v="2"/>
    <x v="1"/>
    <x v="5"/>
    <n v="6.9230769230769221E-2"/>
    <n v="22.5"/>
    <x v="0"/>
    <x v="5"/>
  </r>
  <r>
    <x v="456"/>
    <x v="456"/>
    <x v="455"/>
    <n v="8888"/>
    <n v="61"/>
    <x v="2"/>
    <x v="0"/>
    <s v="USD"/>
    <n v="1382414340"/>
    <n v="1380559201"/>
    <b v="0"/>
    <n v="3"/>
    <x v="1"/>
    <x v="5"/>
    <n v="0.68631863186318631"/>
    <n v="20.333333333333332"/>
    <x v="0"/>
    <x v="5"/>
  </r>
  <r>
    <x v="457"/>
    <x v="457"/>
    <x v="456"/>
    <n v="20000"/>
    <n v="0"/>
    <x v="2"/>
    <x v="5"/>
    <s v="CAD"/>
    <n v="1408213512"/>
    <n v="1405621512"/>
    <b v="0"/>
    <n v="0"/>
    <x v="1"/>
    <x v="5"/>
    <n v="0"/>
    <e v="#DIV/0!"/>
    <x v="0"/>
    <x v="5"/>
  </r>
  <r>
    <x v="458"/>
    <x v="458"/>
    <x v="457"/>
    <n v="10000"/>
    <n v="821"/>
    <x v="2"/>
    <x v="1"/>
    <s v="GBP"/>
    <n v="1368550060"/>
    <n v="1365958060"/>
    <b v="0"/>
    <n v="49"/>
    <x v="1"/>
    <x v="5"/>
    <n v="8.2100000000000009"/>
    <n v="16.755102040816325"/>
    <x v="0"/>
    <x v="5"/>
  </r>
  <r>
    <x v="459"/>
    <x v="459"/>
    <x v="458"/>
    <n v="39000"/>
    <n v="25"/>
    <x v="2"/>
    <x v="0"/>
    <s v="USD"/>
    <n v="1321201327"/>
    <n v="1316013727"/>
    <b v="0"/>
    <n v="1"/>
    <x v="1"/>
    <x v="5"/>
    <n v="6.4102564102564097E-2"/>
    <n v="25"/>
    <x v="0"/>
    <x v="5"/>
  </r>
  <r>
    <x v="460"/>
    <x v="460"/>
    <x v="459"/>
    <n v="8500"/>
    <n v="25"/>
    <x v="2"/>
    <x v="0"/>
    <s v="USD"/>
    <n v="1401595200"/>
    <n v="1398862875"/>
    <b v="0"/>
    <n v="2"/>
    <x v="1"/>
    <x v="5"/>
    <n v="0.29411764705882354"/>
    <n v="12.5"/>
    <x v="0"/>
    <x v="5"/>
  </r>
  <r>
    <x v="461"/>
    <x v="461"/>
    <x v="460"/>
    <n v="550"/>
    <n v="0"/>
    <x v="2"/>
    <x v="1"/>
    <s v="GBP"/>
    <n v="1370204367"/>
    <n v="1368476367"/>
    <b v="0"/>
    <n v="0"/>
    <x v="1"/>
    <x v="5"/>
    <n v="0"/>
    <e v="#DIV/0!"/>
    <x v="0"/>
    <x v="5"/>
  </r>
  <r>
    <x v="462"/>
    <x v="462"/>
    <x v="461"/>
    <n v="100000"/>
    <n v="0"/>
    <x v="2"/>
    <x v="0"/>
    <s v="USD"/>
    <n v="1312945341"/>
    <n v="1307761341"/>
    <b v="0"/>
    <n v="0"/>
    <x v="1"/>
    <x v="5"/>
    <n v="0"/>
    <e v="#DIV/0!"/>
    <x v="0"/>
    <x v="5"/>
  </r>
  <r>
    <x v="463"/>
    <x v="463"/>
    <x v="462"/>
    <n v="55000"/>
    <n v="1250"/>
    <x v="2"/>
    <x v="0"/>
    <s v="USD"/>
    <n v="1316883753"/>
    <n v="1311699753"/>
    <b v="0"/>
    <n v="11"/>
    <x v="1"/>
    <x v="5"/>
    <n v="2.2727272727272729"/>
    <n v="113.63636363636364"/>
    <x v="0"/>
    <x v="5"/>
  </r>
  <r>
    <x v="464"/>
    <x v="464"/>
    <x v="463"/>
    <n v="1010"/>
    <n v="1"/>
    <x v="2"/>
    <x v="12"/>
    <s v="EUR"/>
    <n v="1463602935"/>
    <n v="1461874935"/>
    <b v="0"/>
    <n v="1"/>
    <x v="1"/>
    <x v="5"/>
    <n v="9.9009900990099015E-2"/>
    <n v="1"/>
    <x v="0"/>
    <x v="5"/>
  </r>
  <r>
    <x v="465"/>
    <x v="465"/>
    <x v="464"/>
    <n v="512"/>
    <n v="138"/>
    <x v="2"/>
    <x v="0"/>
    <s v="USD"/>
    <n v="1403837574"/>
    <n v="1402455174"/>
    <b v="0"/>
    <n v="8"/>
    <x v="1"/>
    <x v="5"/>
    <n v="26.953125"/>
    <n v="17.25"/>
    <x v="0"/>
    <x v="5"/>
  </r>
  <r>
    <x v="466"/>
    <x v="466"/>
    <x v="465"/>
    <n v="10000"/>
    <n v="76"/>
    <x v="2"/>
    <x v="0"/>
    <s v="USD"/>
    <n v="1347057464"/>
    <n v="1344465464"/>
    <b v="0"/>
    <n v="5"/>
    <x v="1"/>
    <x v="5"/>
    <n v="0.76"/>
    <n v="15.2"/>
    <x v="0"/>
    <x v="5"/>
  </r>
  <r>
    <x v="467"/>
    <x v="467"/>
    <x v="466"/>
    <n v="20000"/>
    <n v="4315"/>
    <x v="2"/>
    <x v="0"/>
    <s v="USD"/>
    <n v="1348849134"/>
    <n v="1344961134"/>
    <b v="0"/>
    <n v="39"/>
    <x v="1"/>
    <x v="5"/>
    <n v="21.574999999999999"/>
    <n v="110.64102564102564"/>
    <x v="0"/>
    <x v="5"/>
  </r>
  <r>
    <x v="468"/>
    <x v="468"/>
    <x v="467"/>
    <n v="7500"/>
    <n v="0"/>
    <x v="2"/>
    <x v="0"/>
    <s v="USD"/>
    <n v="1341978665"/>
    <n v="1336795283"/>
    <b v="0"/>
    <n v="0"/>
    <x v="1"/>
    <x v="5"/>
    <n v="0"/>
    <e v="#DIV/0!"/>
    <x v="0"/>
    <x v="5"/>
  </r>
  <r>
    <x v="469"/>
    <x v="469"/>
    <x v="468"/>
    <n v="6000"/>
    <n v="0"/>
    <x v="2"/>
    <x v="1"/>
    <s v="GBP"/>
    <n v="1409960724"/>
    <n v="1404776724"/>
    <b v="0"/>
    <n v="0"/>
    <x v="1"/>
    <x v="5"/>
    <n v="0"/>
    <e v="#DIV/0!"/>
    <x v="0"/>
    <x v="5"/>
  </r>
  <r>
    <x v="470"/>
    <x v="470"/>
    <x v="469"/>
    <n v="5000"/>
    <n v="51"/>
    <x v="2"/>
    <x v="0"/>
    <s v="USD"/>
    <n v="1389844800"/>
    <n v="1385524889"/>
    <b v="0"/>
    <n v="2"/>
    <x v="1"/>
    <x v="5"/>
    <n v="1.02"/>
    <n v="25.5"/>
    <x v="0"/>
    <x v="5"/>
  </r>
  <r>
    <x v="471"/>
    <x v="471"/>
    <x v="470"/>
    <n v="55000"/>
    <n v="6541"/>
    <x v="2"/>
    <x v="0"/>
    <s v="USD"/>
    <n v="1397924379"/>
    <n v="1394039979"/>
    <b v="0"/>
    <n v="170"/>
    <x v="1"/>
    <x v="5"/>
    <n v="11.892727272727273"/>
    <n v="38.476470588235294"/>
    <x v="0"/>
    <x v="5"/>
  </r>
  <r>
    <x v="472"/>
    <x v="472"/>
    <x v="471"/>
    <n v="800"/>
    <n v="141"/>
    <x v="2"/>
    <x v="0"/>
    <s v="USD"/>
    <n v="1408831718"/>
    <n v="1406239718"/>
    <b v="0"/>
    <n v="5"/>
    <x v="1"/>
    <x v="5"/>
    <n v="17.625"/>
    <n v="28.2"/>
    <x v="0"/>
    <x v="5"/>
  </r>
  <r>
    <x v="473"/>
    <x v="473"/>
    <x v="472"/>
    <n v="30000"/>
    <n v="861"/>
    <x v="2"/>
    <x v="0"/>
    <s v="USD"/>
    <n v="1410972319"/>
    <n v="1408380319"/>
    <b v="0"/>
    <n v="14"/>
    <x v="1"/>
    <x v="5"/>
    <n v="2.87"/>
    <n v="61.5"/>
    <x v="0"/>
    <x v="5"/>
  </r>
  <r>
    <x v="474"/>
    <x v="474"/>
    <x v="473"/>
    <n v="3300"/>
    <n v="1"/>
    <x v="2"/>
    <x v="0"/>
    <s v="USD"/>
    <n v="1487318029"/>
    <n v="1484726029"/>
    <b v="0"/>
    <n v="1"/>
    <x v="1"/>
    <x v="5"/>
    <n v="3.0303030303030304E-2"/>
    <n v="1"/>
    <x v="0"/>
    <x v="5"/>
  </r>
  <r>
    <x v="475"/>
    <x v="475"/>
    <x v="474"/>
    <n v="2000"/>
    <n v="0"/>
    <x v="2"/>
    <x v="0"/>
    <s v="USD"/>
    <n v="1430877843"/>
    <n v="1428285843"/>
    <b v="0"/>
    <n v="0"/>
    <x v="1"/>
    <x v="5"/>
    <n v="0"/>
    <e v="#DIV/0!"/>
    <x v="0"/>
    <x v="5"/>
  </r>
  <r>
    <x v="476"/>
    <x v="476"/>
    <x v="475"/>
    <n v="220000"/>
    <n v="4906.59"/>
    <x v="2"/>
    <x v="0"/>
    <s v="USD"/>
    <n v="1401767940"/>
    <n v="1398727441"/>
    <b v="0"/>
    <n v="124"/>
    <x v="1"/>
    <x v="5"/>
    <n v="2.230268181818182"/>
    <n v="39.569274193548388"/>
    <x v="0"/>
    <x v="5"/>
  </r>
  <r>
    <x v="477"/>
    <x v="477"/>
    <x v="476"/>
    <n v="1500"/>
    <n v="0"/>
    <x v="2"/>
    <x v="0"/>
    <s v="USD"/>
    <n v="1337371334"/>
    <n v="1332187334"/>
    <b v="0"/>
    <n v="0"/>
    <x v="1"/>
    <x v="5"/>
    <n v="0"/>
    <e v="#DIV/0!"/>
    <x v="0"/>
    <x v="5"/>
  </r>
  <r>
    <x v="478"/>
    <x v="478"/>
    <x v="477"/>
    <n v="10000"/>
    <n v="0"/>
    <x v="2"/>
    <x v="0"/>
    <s v="USD"/>
    <n v="1427921509"/>
    <n v="1425333109"/>
    <b v="0"/>
    <n v="0"/>
    <x v="1"/>
    <x v="5"/>
    <n v="0"/>
    <e v="#DIV/0!"/>
    <x v="0"/>
    <x v="5"/>
  </r>
  <r>
    <x v="479"/>
    <x v="479"/>
    <x v="478"/>
    <n v="15000"/>
    <n v="4884"/>
    <x v="2"/>
    <x v="0"/>
    <s v="USD"/>
    <n v="1416566835"/>
    <n v="1411379235"/>
    <b v="0"/>
    <n v="55"/>
    <x v="1"/>
    <x v="5"/>
    <n v="32.56"/>
    <n v="88.8"/>
    <x v="0"/>
    <x v="5"/>
  </r>
  <r>
    <x v="480"/>
    <x v="480"/>
    <x v="479"/>
    <n v="40000"/>
    <n v="7764"/>
    <x v="2"/>
    <x v="0"/>
    <s v="USD"/>
    <n v="1376049615"/>
    <n v="1373457615"/>
    <b v="0"/>
    <n v="140"/>
    <x v="1"/>
    <x v="5"/>
    <n v="19.41"/>
    <n v="55.457142857142856"/>
    <x v="0"/>
    <x v="5"/>
  </r>
  <r>
    <x v="481"/>
    <x v="481"/>
    <x v="480"/>
    <n v="30000"/>
    <n v="1830"/>
    <x v="2"/>
    <x v="0"/>
    <s v="USD"/>
    <n v="1349885289"/>
    <n v="1347293289"/>
    <b v="0"/>
    <n v="21"/>
    <x v="1"/>
    <x v="5"/>
    <n v="6.1"/>
    <n v="87.142857142857139"/>
    <x v="0"/>
    <x v="5"/>
  </r>
  <r>
    <x v="482"/>
    <x v="482"/>
    <x v="481"/>
    <n v="10000"/>
    <n v="10"/>
    <x v="2"/>
    <x v="0"/>
    <s v="USD"/>
    <n v="1460644440"/>
    <n v="1458336690"/>
    <b v="0"/>
    <n v="1"/>
    <x v="1"/>
    <x v="5"/>
    <n v="0.1"/>
    <n v="10"/>
    <x v="0"/>
    <x v="5"/>
  </r>
  <r>
    <x v="483"/>
    <x v="483"/>
    <x v="482"/>
    <n v="15000"/>
    <n v="7530"/>
    <x v="2"/>
    <x v="1"/>
    <s v="GBP"/>
    <n v="1359434672"/>
    <n v="1354250672"/>
    <b v="0"/>
    <n v="147"/>
    <x v="1"/>
    <x v="5"/>
    <n v="50.2"/>
    <n v="51.224489795918366"/>
    <x v="0"/>
    <x v="5"/>
  </r>
  <r>
    <x v="484"/>
    <x v="484"/>
    <x v="483"/>
    <n v="80000"/>
    <n v="149"/>
    <x v="2"/>
    <x v="1"/>
    <s v="GBP"/>
    <n v="1446766372"/>
    <n v="1443220372"/>
    <b v="0"/>
    <n v="11"/>
    <x v="1"/>
    <x v="5"/>
    <n v="0.18625"/>
    <n v="13.545454545454545"/>
    <x v="0"/>
    <x v="5"/>
  </r>
  <r>
    <x v="485"/>
    <x v="485"/>
    <x v="484"/>
    <n v="37956"/>
    <n v="8315.01"/>
    <x v="2"/>
    <x v="1"/>
    <s v="GBP"/>
    <n v="1368792499"/>
    <n v="1366200499"/>
    <b v="0"/>
    <n v="125"/>
    <x v="1"/>
    <x v="5"/>
    <n v="21.906971229845084"/>
    <n v="66.520080000000007"/>
    <x v="0"/>
    <x v="5"/>
  </r>
  <r>
    <x v="486"/>
    <x v="486"/>
    <x v="485"/>
    <n v="550000"/>
    <n v="50"/>
    <x v="2"/>
    <x v="2"/>
    <s v="AUD"/>
    <n v="1401662239"/>
    <n v="1399070239"/>
    <b v="0"/>
    <n v="1"/>
    <x v="1"/>
    <x v="5"/>
    <n v="9.0909090909090905E-3"/>
    <n v="50"/>
    <x v="0"/>
    <x v="5"/>
  </r>
  <r>
    <x v="487"/>
    <x v="487"/>
    <x v="486"/>
    <n v="50000"/>
    <n v="0"/>
    <x v="2"/>
    <x v="5"/>
    <s v="CAD"/>
    <n v="1482678994"/>
    <n v="1477491394"/>
    <b v="0"/>
    <n v="0"/>
    <x v="1"/>
    <x v="5"/>
    <n v="0"/>
    <e v="#DIV/0!"/>
    <x v="0"/>
    <x v="5"/>
  </r>
  <r>
    <x v="488"/>
    <x v="488"/>
    <x v="487"/>
    <n v="12000"/>
    <n v="0"/>
    <x v="2"/>
    <x v="0"/>
    <s v="USD"/>
    <n v="1483924700"/>
    <n v="1481332700"/>
    <b v="0"/>
    <n v="0"/>
    <x v="1"/>
    <x v="5"/>
    <n v="0"/>
    <e v="#DIV/0!"/>
    <x v="0"/>
    <x v="5"/>
  </r>
  <r>
    <x v="489"/>
    <x v="489"/>
    <x v="488"/>
    <n v="74997"/>
    <n v="215"/>
    <x v="2"/>
    <x v="0"/>
    <s v="USD"/>
    <n v="1325763180"/>
    <n v="1323084816"/>
    <b v="0"/>
    <n v="3"/>
    <x v="1"/>
    <x v="5"/>
    <n v="0.28667813379201834"/>
    <n v="71.666666666666671"/>
    <x v="0"/>
    <x v="5"/>
  </r>
  <r>
    <x v="490"/>
    <x v="490"/>
    <x v="489"/>
    <n v="1000"/>
    <n v="0"/>
    <x v="2"/>
    <x v="0"/>
    <s v="USD"/>
    <n v="1345677285"/>
    <n v="1343085285"/>
    <b v="0"/>
    <n v="0"/>
    <x v="1"/>
    <x v="5"/>
    <n v="0"/>
    <e v="#DIV/0!"/>
    <x v="0"/>
    <x v="5"/>
  </r>
  <r>
    <x v="491"/>
    <x v="491"/>
    <x v="490"/>
    <n v="10000"/>
    <n v="0"/>
    <x v="2"/>
    <x v="0"/>
    <s v="USD"/>
    <n v="1453937699"/>
    <n v="1451345699"/>
    <b v="0"/>
    <n v="0"/>
    <x v="1"/>
    <x v="5"/>
    <n v="0"/>
    <e v="#DIV/0!"/>
    <x v="0"/>
    <x v="5"/>
  </r>
  <r>
    <x v="492"/>
    <x v="492"/>
    <x v="491"/>
    <n v="10000000"/>
    <n v="0"/>
    <x v="2"/>
    <x v="11"/>
    <s v="SEK"/>
    <n v="1476319830"/>
    <n v="1471135830"/>
    <b v="0"/>
    <n v="0"/>
    <x v="1"/>
    <x v="5"/>
    <n v="0"/>
    <e v="#DIV/0!"/>
    <x v="0"/>
    <x v="5"/>
  </r>
  <r>
    <x v="493"/>
    <x v="493"/>
    <x v="492"/>
    <n v="30000"/>
    <n v="0"/>
    <x v="2"/>
    <x v="1"/>
    <s v="GBP"/>
    <n v="1432142738"/>
    <n v="1429550738"/>
    <b v="0"/>
    <n v="0"/>
    <x v="1"/>
    <x v="5"/>
    <n v="0"/>
    <e v="#DIV/0!"/>
    <x v="0"/>
    <x v="5"/>
  </r>
  <r>
    <x v="494"/>
    <x v="494"/>
    <x v="493"/>
    <n v="20000"/>
    <n v="31"/>
    <x v="2"/>
    <x v="0"/>
    <s v="USD"/>
    <n v="1404356400"/>
    <n v="1402343765"/>
    <b v="0"/>
    <n v="3"/>
    <x v="1"/>
    <x v="5"/>
    <n v="0.155"/>
    <n v="10.333333333333334"/>
    <x v="0"/>
    <x v="5"/>
  </r>
  <r>
    <x v="495"/>
    <x v="495"/>
    <x v="494"/>
    <n v="7000"/>
    <n v="0"/>
    <x v="2"/>
    <x v="0"/>
    <s v="USD"/>
    <n v="1437076305"/>
    <n v="1434484305"/>
    <b v="0"/>
    <n v="0"/>
    <x v="1"/>
    <x v="5"/>
    <n v="0"/>
    <e v="#DIV/0!"/>
    <x v="0"/>
    <x v="5"/>
  </r>
  <r>
    <x v="496"/>
    <x v="496"/>
    <x v="495"/>
    <n v="60000"/>
    <n v="1"/>
    <x v="2"/>
    <x v="0"/>
    <s v="USD"/>
    <n v="1392070874"/>
    <n v="1386886874"/>
    <b v="0"/>
    <n v="1"/>
    <x v="1"/>
    <x v="5"/>
    <n v="1.6666666666666668E-3"/>
    <n v="1"/>
    <x v="0"/>
    <x v="5"/>
  </r>
  <r>
    <x v="497"/>
    <x v="497"/>
    <x v="496"/>
    <n v="4480"/>
    <n v="30"/>
    <x v="2"/>
    <x v="0"/>
    <s v="USD"/>
    <n v="1419483600"/>
    <n v="1414889665"/>
    <b v="0"/>
    <n v="3"/>
    <x v="1"/>
    <x v="5"/>
    <n v="0.6696428571428571"/>
    <n v="10"/>
    <x v="0"/>
    <x v="5"/>
  </r>
  <r>
    <x v="498"/>
    <x v="498"/>
    <x v="497"/>
    <n v="65108"/>
    <n v="2994"/>
    <x v="2"/>
    <x v="0"/>
    <s v="USD"/>
    <n v="1324664249"/>
    <n v="1321035449"/>
    <b v="0"/>
    <n v="22"/>
    <x v="1"/>
    <x v="5"/>
    <n v="4.5985132395404564"/>
    <n v="136.09090909090909"/>
    <x v="0"/>
    <x v="5"/>
  </r>
  <r>
    <x v="499"/>
    <x v="499"/>
    <x v="498"/>
    <n v="20000"/>
    <n v="1910"/>
    <x v="2"/>
    <x v="0"/>
    <s v="USD"/>
    <n v="1255381140"/>
    <n v="1250630968"/>
    <b v="0"/>
    <n v="26"/>
    <x v="1"/>
    <x v="5"/>
    <n v="9.5500000000000007"/>
    <n v="73.461538461538467"/>
    <x v="0"/>
    <x v="5"/>
  </r>
  <r>
    <x v="500"/>
    <x v="500"/>
    <x v="499"/>
    <n v="6500"/>
    <n v="215"/>
    <x v="2"/>
    <x v="0"/>
    <s v="USD"/>
    <n v="1273356960"/>
    <n v="1268255751"/>
    <b v="0"/>
    <n v="4"/>
    <x v="1"/>
    <x v="5"/>
    <n v="3.3076923076923079"/>
    <n v="53.75"/>
    <x v="0"/>
    <x v="5"/>
  </r>
  <r>
    <x v="501"/>
    <x v="501"/>
    <x v="500"/>
    <n v="10000"/>
    <n v="0"/>
    <x v="2"/>
    <x v="0"/>
    <s v="USD"/>
    <n v="1310189851"/>
    <n v="1307597851"/>
    <b v="0"/>
    <n v="0"/>
    <x v="1"/>
    <x v="5"/>
    <n v="0"/>
    <e v="#DIV/0!"/>
    <x v="0"/>
    <x v="5"/>
  </r>
  <r>
    <x v="502"/>
    <x v="502"/>
    <x v="501"/>
    <n v="20000"/>
    <n v="230"/>
    <x v="2"/>
    <x v="0"/>
    <s v="USD"/>
    <n v="1332073025"/>
    <n v="1329484625"/>
    <b v="0"/>
    <n v="4"/>
    <x v="1"/>
    <x v="5"/>
    <n v="1.1499999999999999"/>
    <n v="57.5"/>
    <x v="0"/>
    <x v="5"/>
  </r>
  <r>
    <x v="503"/>
    <x v="503"/>
    <x v="502"/>
    <n v="6500"/>
    <n v="114"/>
    <x v="2"/>
    <x v="1"/>
    <s v="GBP"/>
    <n v="1421498303"/>
    <n v="1418906303"/>
    <b v="0"/>
    <n v="9"/>
    <x v="1"/>
    <x v="5"/>
    <n v="1.7538461538461538"/>
    <n v="12.666666666666666"/>
    <x v="0"/>
    <x v="5"/>
  </r>
  <r>
    <x v="504"/>
    <x v="504"/>
    <x v="503"/>
    <n v="24500"/>
    <n v="335"/>
    <x v="2"/>
    <x v="0"/>
    <s v="USD"/>
    <n v="1334097387"/>
    <n v="1328916987"/>
    <b v="0"/>
    <n v="5"/>
    <x v="1"/>
    <x v="5"/>
    <n v="1.3673469387755102"/>
    <n v="67"/>
    <x v="0"/>
    <x v="5"/>
  </r>
  <r>
    <x v="505"/>
    <x v="505"/>
    <x v="504"/>
    <n v="12000"/>
    <n v="52"/>
    <x v="2"/>
    <x v="0"/>
    <s v="USD"/>
    <n v="1451010086"/>
    <n v="1447122086"/>
    <b v="0"/>
    <n v="14"/>
    <x v="1"/>
    <x v="5"/>
    <n v="0.43333333333333329"/>
    <n v="3.7142857142857144"/>
    <x v="0"/>
    <x v="5"/>
  </r>
  <r>
    <x v="506"/>
    <x v="506"/>
    <x v="505"/>
    <n v="200000"/>
    <n v="250"/>
    <x v="2"/>
    <x v="0"/>
    <s v="USD"/>
    <n v="1376140520"/>
    <n v="1373548520"/>
    <b v="0"/>
    <n v="1"/>
    <x v="1"/>
    <x v="5"/>
    <n v="0.125"/>
    <n v="250"/>
    <x v="0"/>
    <x v="5"/>
  </r>
  <r>
    <x v="507"/>
    <x v="507"/>
    <x v="506"/>
    <n v="20000"/>
    <n v="640"/>
    <x v="2"/>
    <x v="0"/>
    <s v="USD"/>
    <n v="1350687657"/>
    <n v="1346799657"/>
    <b v="0"/>
    <n v="10"/>
    <x v="1"/>
    <x v="5"/>
    <n v="3.2"/>
    <n v="64"/>
    <x v="0"/>
    <x v="5"/>
  </r>
  <r>
    <x v="508"/>
    <x v="508"/>
    <x v="507"/>
    <n v="50000"/>
    <n v="400"/>
    <x v="2"/>
    <x v="0"/>
    <s v="USD"/>
    <n v="1337955240"/>
    <n v="1332808501"/>
    <b v="0"/>
    <n v="3"/>
    <x v="1"/>
    <x v="5"/>
    <n v="0.8"/>
    <n v="133.33333333333334"/>
    <x v="0"/>
    <x v="5"/>
  </r>
  <r>
    <x v="509"/>
    <x v="509"/>
    <x v="508"/>
    <n v="5000"/>
    <n v="10"/>
    <x v="2"/>
    <x v="1"/>
    <s v="GBP"/>
    <n v="1435504170"/>
    <n v="1432912170"/>
    <b v="0"/>
    <n v="1"/>
    <x v="1"/>
    <x v="5"/>
    <n v="0.2"/>
    <n v="10"/>
    <x v="0"/>
    <x v="5"/>
  </r>
  <r>
    <x v="510"/>
    <x v="510"/>
    <x v="509"/>
    <n v="14000"/>
    <n v="0"/>
    <x v="2"/>
    <x v="0"/>
    <s v="USD"/>
    <n v="1456805639"/>
    <n v="1454213639"/>
    <b v="0"/>
    <n v="0"/>
    <x v="1"/>
    <x v="5"/>
    <n v="0"/>
    <e v="#DIV/0!"/>
    <x v="0"/>
    <x v="5"/>
  </r>
  <r>
    <x v="511"/>
    <x v="511"/>
    <x v="510"/>
    <n v="5000"/>
    <n v="150"/>
    <x v="2"/>
    <x v="0"/>
    <s v="USD"/>
    <n v="1365228982"/>
    <n v="1362640582"/>
    <b v="0"/>
    <n v="5"/>
    <x v="1"/>
    <x v="5"/>
    <n v="3"/>
    <n v="30"/>
    <x v="0"/>
    <x v="5"/>
  </r>
  <r>
    <x v="512"/>
    <x v="512"/>
    <x v="511"/>
    <n v="8000"/>
    <n v="11"/>
    <x v="2"/>
    <x v="0"/>
    <s v="USD"/>
    <n v="1479667727"/>
    <n v="1475776127"/>
    <b v="0"/>
    <n v="2"/>
    <x v="1"/>
    <x v="5"/>
    <n v="0.13749999999999998"/>
    <n v="5.5"/>
    <x v="0"/>
    <x v="5"/>
  </r>
  <r>
    <x v="513"/>
    <x v="513"/>
    <x v="512"/>
    <n v="50000"/>
    <n v="6962"/>
    <x v="2"/>
    <x v="0"/>
    <s v="USD"/>
    <n v="1471244400"/>
    <n v="1467387705"/>
    <b v="0"/>
    <n v="68"/>
    <x v="1"/>
    <x v="5"/>
    <n v="13.923999999999999"/>
    <n v="102.38235294117646"/>
    <x v="0"/>
    <x v="5"/>
  </r>
  <r>
    <x v="514"/>
    <x v="514"/>
    <x v="513"/>
    <n v="1500"/>
    <n v="50"/>
    <x v="2"/>
    <x v="5"/>
    <s v="CAD"/>
    <n v="1407595447"/>
    <n v="1405003447"/>
    <b v="0"/>
    <n v="3"/>
    <x v="1"/>
    <x v="5"/>
    <n v="3.3333333333333335"/>
    <n v="16.666666666666668"/>
    <x v="0"/>
    <x v="5"/>
  </r>
  <r>
    <x v="515"/>
    <x v="515"/>
    <x v="514"/>
    <n v="97000"/>
    <n v="24651"/>
    <x v="2"/>
    <x v="0"/>
    <s v="USD"/>
    <n v="1451389601"/>
    <n v="1447933601"/>
    <b v="0"/>
    <n v="34"/>
    <x v="1"/>
    <x v="5"/>
    <n v="25.41340206185567"/>
    <n v="725.02941176470586"/>
    <x v="0"/>
    <x v="5"/>
  </r>
  <r>
    <x v="516"/>
    <x v="516"/>
    <x v="515"/>
    <n v="5000"/>
    <n v="0"/>
    <x v="2"/>
    <x v="1"/>
    <s v="GBP"/>
    <n v="1432752080"/>
    <n v="1427568080"/>
    <b v="0"/>
    <n v="0"/>
    <x v="1"/>
    <x v="5"/>
    <n v="0"/>
    <e v="#DIV/0!"/>
    <x v="0"/>
    <x v="5"/>
  </r>
  <r>
    <x v="517"/>
    <x v="517"/>
    <x v="516"/>
    <n v="15000"/>
    <n v="205"/>
    <x v="2"/>
    <x v="0"/>
    <s v="USD"/>
    <n v="1486046761"/>
    <n v="1483454761"/>
    <b v="0"/>
    <n v="3"/>
    <x v="1"/>
    <x v="5"/>
    <n v="1.3666666666666667"/>
    <n v="68.333333333333329"/>
    <x v="0"/>
    <x v="5"/>
  </r>
  <r>
    <x v="518"/>
    <x v="518"/>
    <x v="517"/>
    <n v="7175"/>
    <n v="0"/>
    <x v="2"/>
    <x v="0"/>
    <s v="USD"/>
    <n v="1441550760"/>
    <n v="1438958824"/>
    <b v="0"/>
    <n v="0"/>
    <x v="1"/>
    <x v="5"/>
    <n v="0"/>
    <e v="#DIV/0!"/>
    <x v="0"/>
    <x v="5"/>
  </r>
  <r>
    <x v="519"/>
    <x v="519"/>
    <x v="518"/>
    <n v="12001"/>
    <n v="2746"/>
    <x v="2"/>
    <x v="0"/>
    <s v="USD"/>
    <n v="1354699421"/>
    <n v="1352107421"/>
    <b v="0"/>
    <n v="70"/>
    <x v="1"/>
    <x v="5"/>
    <n v="22.881426547787683"/>
    <n v="39.228571428571428"/>
    <x v="0"/>
    <x v="5"/>
  </r>
  <r>
    <x v="520"/>
    <x v="520"/>
    <x v="519"/>
    <n v="5000"/>
    <n v="5105"/>
    <x v="0"/>
    <x v="1"/>
    <s v="GBP"/>
    <n v="1449766261"/>
    <n v="1447174261"/>
    <b v="0"/>
    <n v="34"/>
    <x v="0"/>
    <x v="6"/>
    <n v="102.1"/>
    <n v="150.14705882352942"/>
    <x v="1"/>
    <x v="6"/>
  </r>
  <r>
    <x v="521"/>
    <x v="521"/>
    <x v="520"/>
    <n v="5000"/>
    <n v="5232"/>
    <x v="0"/>
    <x v="0"/>
    <s v="USD"/>
    <n v="1477976340"/>
    <n v="1475460819"/>
    <b v="0"/>
    <n v="56"/>
    <x v="0"/>
    <x v="6"/>
    <n v="104.64"/>
    <n v="93.428571428571431"/>
    <x v="1"/>
    <x v="6"/>
  </r>
  <r>
    <x v="522"/>
    <x v="522"/>
    <x v="521"/>
    <n v="3000"/>
    <n v="3440"/>
    <x v="0"/>
    <x v="0"/>
    <s v="USD"/>
    <n v="1458518325"/>
    <n v="1456793925"/>
    <b v="0"/>
    <n v="31"/>
    <x v="0"/>
    <x v="6"/>
    <n v="114.66666666666667"/>
    <n v="110.96774193548387"/>
    <x v="1"/>
    <x v="6"/>
  </r>
  <r>
    <x v="523"/>
    <x v="523"/>
    <x v="522"/>
    <n v="5000"/>
    <n v="6030"/>
    <x v="0"/>
    <x v="0"/>
    <s v="USD"/>
    <n v="1442805076"/>
    <n v="1440213076"/>
    <b v="0"/>
    <n v="84"/>
    <x v="0"/>
    <x v="6"/>
    <n v="120.6"/>
    <n v="71.785714285714292"/>
    <x v="1"/>
    <x v="6"/>
  </r>
  <r>
    <x v="524"/>
    <x v="524"/>
    <x v="523"/>
    <n v="3500"/>
    <n v="3803.55"/>
    <x v="0"/>
    <x v="1"/>
    <s v="GBP"/>
    <n v="1464801169"/>
    <n v="1462209169"/>
    <b v="0"/>
    <n v="130"/>
    <x v="0"/>
    <x v="6"/>
    <n v="108.67285714285715"/>
    <n v="29.258076923076924"/>
    <x v="1"/>
    <x v="6"/>
  </r>
  <r>
    <x v="525"/>
    <x v="525"/>
    <x v="524"/>
    <n v="12000"/>
    <n v="12000"/>
    <x v="0"/>
    <x v="0"/>
    <s v="USD"/>
    <n v="1410601041"/>
    <n v="1406713041"/>
    <b v="0"/>
    <n v="12"/>
    <x v="0"/>
    <x v="6"/>
    <n v="100"/>
    <n v="1000"/>
    <x v="1"/>
    <x v="6"/>
  </r>
  <r>
    <x v="526"/>
    <x v="526"/>
    <x v="525"/>
    <n v="1500"/>
    <n v="1710"/>
    <x v="0"/>
    <x v="1"/>
    <s v="GBP"/>
    <n v="1438966800"/>
    <n v="1436278344"/>
    <b v="0"/>
    <n v="23"/>
    <x v="0"/>
    <x v="6"/>
    <n v="113.99999999999999"/>
    <n v="74.347826086956516"/>
    <x v="1"/>
    <x v="6"/>
  </r>
  <r>
    <x v="527"/>
    <x v="527"/>
    <x v="526"/>
    <n v="10000"/>
    <n v="10085"/>
    <x v="0"/>
    <x v="0"/>
    <s v="USD"/>
    <n v="1487347500"/>
    <n v="1484715366"/>
    <b v="0"/>
    <n v="158"/>
    <x v="0"/>
    <x v="6"/>
    <n v="100.85"/>
    <n v="63.829113924050631"/>
    <x v="1"/>
    <x v="6"/>
  </r>
  <r>
    <x v="528"/>
    <x v="528"/>
    <x v="527"/>
    <n v="1150"/>
    <n v="1330"/>
    <x v="0"/>
    <x v="0"/>
    <s v="USD"/>
    <n v="1434921600"/>
    <n v="1433109907"/>
    <b v="0"/>
    <n v="30"/>
    <x v="0"/>
    <x v="6"/>
    <n v="115.65217391304347"/>
    <n v="44.333333333333336"/>
    <x v="1"/>
    <x v="6"/>
  </r>
  <r>
    <x v="529"/>
    <x v="529"/>
    <x v="528"/>
    <n v="1200"/>
    <n v="1565"/>
    <x v="0"/>
    <x v="5"/>
    <s v="CAD"/>
    <n v="1484110800"/>
    <n v="1482281094"/>
    <b v="0"/>
    <n v="18"/>
    <x v="0"/>
    <x v="6"/>
    <n v="130.41666666666666"/>
    <n v="86.944444444444443"/>
    <x v="1"/>
    <x v="6"/>
  </r>
  <r>
    <x v="530"/>
    <x v="530"/>
    <x v="529"/>
    <n v="3405"/>
    <n v="3670"/>
    <x v="0"/>
    <x v="0"/>
    <s v="USD"/>
    <n v="1435111200"/>
    <n v="1433254268"/>
    <b v="0"/>
    <n v="29"/>
    <x v="0"/>
    <x v="6"/>
    <n v="107.78267254038178"/>
    <n v="126.55172413793103"/>
    <x v="1"/>
    <x v="6"/>
  </r>
  <r>
    <x v="531"/>
    <x v="531"/>
    <x v="530"/>
    <n v="4000"/>
    <n v="4000"/>
    <x v="0"/>
    <x v="0"/>
    <s v="USD"/>
    <n v="1481957940"/>
    <n v="1478050429"/>
    <b v="0"/>
    <n v="31"/>
    <x v="0"/>
    <x v="6"/>
    <n v="100"/>
    <n v="129.03225806451613"/>
    <x v="1"/>
    <x v="6"/>
  </r>
  <r>
    <x v="532"/>
    <x v="532"/>
    <x v="531"/>
    <n v="10000"/>
    <n v="12325"/>
    <x v="0"/>
    <x v="0"/>
    <s v="USD"/>
    <n v="1463098208"/>
    <n v="1460506208"/>
    <b v="0"/>
    <n v="173"/>
    <x v="0"/>
    <x v="6"/>
    <n v="123.25"/>
    <n v="71.242774566473983"/>
    <x v="1"/>
    <x v="6"/>
  </r>
  <r>
    <x v="533"/>
    <x v="533"/>
    <x v="532"/>
    <n v="2000"/>
    <n v="2004"/>
    <x v="0"/>
    <x v="1"/>
    <s v="GBP"/>
    <n v="1463394365"/>
    <n v="1461320765"/>
    <b v="0"/>
    <n v="17"/>
    <x v="0"/>
    <x v="6"/>
    <n v="100.2"/>
    <n v="117.88235294117646"/>
    <x v="1"/>
    <x v="6"/>
  </r>
  <r>
    <x v="534"/>
    <x v="534"/>
    <x v="533"/>
    <n v="15000"/>
    <n v="15700"/>
    <x v="0"/>
    <x v="10"/>
    <s v="NOK"/>
    <n v="1446418800"/>
    <n v="1443036470"/>
    <b v="0"/>
    <n v="48"/>
    <x v="0"/>
    <x v="6"/>
    <n v="104.66666666666666"/>
    <n v="327.08333333333331"/>
    <x v="1"/>
    <x v="6"/>
  </r>
  <r>
    <x v="535"/>
    <x v="535"/>
    <x v="534"/>
    <n v="2000"/>
    <n v="2050"/>
    <x v="0"/>
    <x v="1"/>
    <s v="GBP"/>
    <n v="1483707905"/>
    <n v="1481115905"/>
    <b v="0"/>
    <n v="59"/>
    <x v="0"/>
    <x v="6"/>
    <n v="102.49999999999999"/>
    <n v="34.745762711864408"/>
    <x v="1"/>
    <x v="6"/>
  </r>
  <r>
    <x v="536"/>
    <x v="536"/>
    <x v="535"/>
    <n v="3300"/>
    <n v="3902.5"/>
    <x v="0"/>
    <x v="1"/>
    <s v="GBP"/>
    <n v="1438624800"/>
    <n v="1435133807"/>
    <b v="0"/>
    <n v="39"/>
    <x v="0"/>
    <x v="6"/>
    <n v="118.25757575757576"/>
    <n v="100.06410256410257"/>
    <x v="1"/>
    <x v="6"/>
  </r>
  <r>
    <x v="537"/>
    <x v="537"/>
    <x v="536"/>
    <n v="2000"/>
    <n v="2410"/>
    <x v="0"/>
    <x v="0"/>
    <s v="USD"/>
    <n v="1446665191"/>
    <n v="1444069591"/>
    <b v="0"/>
    <n v="59"/>
    <x v="0"/>
    <x v="6"/>
    <n v="120.5"/>
    <n v="40.847457627118644"/>
    <x v="1"/>
    <x v="6"/>
  </r>
  <r>
    <x v="538"/>
    <x v="538"/>
    <x v="537"/>
    <n v="5000"/>
    <n v="15121"/>
    <x v="0"/>
    <x v="0"/>
    <s v="USD"/>
    <n v="1463166263"/>
    <n v="1460574263"/>
    <b v="0"/>
    <n v="60"/>
    <x v="0"/>
    <x v="6"/>
    <n v="302.42"/>
    <n v="252.01666666666668"/>
    <x v="1"/>
    <x v="6"/>
  </r>
  <r>
    <x v="539"/>
    <x v="539"/>
    <x v="538"/>
    <n v="500"/>
    <n v="503.22"/>
    <x v="0"/>
    <x v="1"/>
    <s v="GBP"/>
    <n v="1467681107"/>
    <n v="1465866707"/>
    <b v="0"/>
    <n v="20"/>
    <x v="0"/>
    <x v="6"/>
    <n v="100.64400000000001"/>
    <n v="25.161000000000001"/>
    <x v="1"/>
    <x v="6"/>
  </r>
  <r>
    <x v="540"/>
    <x v="540"/>
    <x v="539"/>
    <n v="15000"/>
    <n v="1"/>
    <x v="2"/>
    <x v="0"/>
    <s v="USD"/>
    <n v="1423078606"/>
    <n v="1420486606"/>
    <b v="0"/>
    <n v="1"/>
    <x v="1"/>
    <x v="7"/>
    <n v="6.6666666666666671E-3"/>
    <n v="1"/>
    <x v="2"/>
    <x v="7"/>
  </r>
  <r>
    <x v="541"/>
    <x v="541"/>
    <x v="540"/>
    <n v="4500"/>
    <n v="25"/>
    <x v="2"/>
    <x v="0"/>
    <s v="USD"/>
    <n v="1446080834"/>
    <n v="1443488834"/>
    <b v="0"/>
    <n v="1"/>
    <x v="1"/>
    <x v="7"/>
    <n v="0.55555555555555558"/>
    <n v="25"/>
    <x v="2"/>
    <x v="7"/>
  </r>
  <r>
    <x v="542"/>
    <x v="542"/>
    <x v="541"/>
    <n v="250000"/>
    <n v="1"/>
    <x v="2"/>
    <x v="0"/>
    <s v="USD"/>
    <n v="1462293716"/>
    <n v="1457113316"/>
    <b v="0"/>
    <n v="1"/>
    <x v="1"/>
    <x v="7"/>
    <n v="3.9999999999999996E-4"/>
    <n v="1"/>
    <x v="2"/>
    <x v="7"/>
  </r>
  <r>
    <x v="543"/>
    <x v="543"/>
    <x v="542"/>
    <n v="22000"/>
    <n v="70"/>
    <x v="2"/>
    <x v="2"/>
    <s v="AUD"/>
    <n v="1414807962"/>
    <n v="1412215962"/>
    <b v="0"/>
    <n v="2"/>
    <x v="1"/>
    <x v="7"/>
    <n v="0.31818181818181818"/>
    <n v="35"/>
    <x v="2"/>
    <x v="7"/>
  </r>
  <r>
    <x v="544"/>
    <x v="544"/>
    <x v="543"/>
    <n v="500"/>
    <n v="6"/>
    <x v="2"/>
    <x v="0"/>
    <s v="USD"/>
    <n v="1467647160"/>
    <n v="1465055160"/>
    <b v="0"/>
    <n v="2"/>
    <x v="1"/>
    <x v="7"/>
    <n v="1.2"/>
    <n v="3"/>
    <x v="2"/>
    <x v="7"/>
  </r>
  <r>
    <x v="545"/>
    <x v="545"/>
    <x v="544"/>
    <n v="50000"/>
    <n v="13692"/>
    <x v="2"/>
    <x v="6"/>
    <s v="EUR"/>
    <n v="1447600389"/>
    <n v="1444140789"/>
    <b v="0"/>
    <n v="34"/>
    <x v="1"/>
    <x v="7"/>
    <n v="27.383999999999997"/>
    <n v="402.70588235294116"/>
    <x v="2"/>
    <x v="7"/>
  </r>
  <r>
    <x v="546"/>
    <x v="546"/>
    <x v="545"/>
    <n v="60000"/>
    <n v="52"/>
    <x v="2"/>
    <x v="0"/>
    <s v="USD"/>
    <n v="1445097715"/>
    <n v="1441209715"/>
    <b v="0"/>
    <n v="2"/>
    <x v="1"/>
    <x v="7"/>
    <n v="8.666666666666667E-2"/>
    <n v="26"/>
    <x v="2"/>
    <x v="7"/>
  </r>
  <r>
    <x v="547"/>
    <x v="547"/>
    <x v="546"/>
    <n v="7500"/>
    <n v="0"/>
    <x v="2"/>
    <x v="1"/>
    <s v="GBP"/>
    <n v="1455122564"/>
    <n v="1452530564"/>
    <b v="0"/>
    <n v="0"/>
    <x v="1"/>
    <x v="7"/>
    <n v="0"/>
    <e v="#DIV/0!"/>
    <x v="2"/>
    <x v="7"/>
  </r>
  <r>
    <x v="548"/>
    <x v="548"/>
    <x v="547"/>
    <n v="10000"/>
    <n v="9"/>
    <x v="2"/>
    <x v="1"/>
    <s v="GBP"/>
    <n v="1446154848"/>
    <n v="1443562848"/>
    <b v="0"/>
    <n v="1"/>
    <x v="1"/>
    <x v="7"/>
    <n v="0.09"/>
    <n v="9"/>
    <x v="2"/>
    <x v="7"/>
  </r>
  <r>
    <x v="549"/>
    <x v="549"/>
    <x v="548"/>
    <n v="2500"/>
    <n v="68"/>
    <x v="2"/>
    <x v="1"/>
    <s v="GBP"/>
    <n v="1436368622"/>
    <n v="1433776622"/>
    <b v="0"/>
    <n v="8"/>
    <x v="1"/>
    <x v="7"/>
    <n v="2.7199999999999998"/>
    <n v="8.5"/>
    <x v="2"/>
    <x v="7"/>
  </r>
  <r>
    <x v="550"/>
    <x v="550"/>
    <x v="549"/>
    <n v="5000"/>
    <n v="35"/>
    <x v="2"/>
    <x v="5"/>
    <s v="CAD"/>
    <n v="1485838800"/>
    <n v="1484756245"/>
    <b v="0"/>
    <n v="4"/>
    <x v="1"/>
    <x v="7"/>
    <n v="0.70000000000000007"/>
    <n v="8.75"/>
    <x v="2"/>
    <x v="7"/>
  </r>
  <r>
    <x v="551"/>
    <x v="551"/>
    <x v="550"/>
    <n v="75000"/>
    <n v="3781"/>
    <x v="2"/>
    <x v="0"/>
    <s v="USD"/>
    <n v="1438451580"/>
    <n v="1434609424"/>
    <b v="0"/>
    <n v="28"/>
    <x v="1"/>
    <x v="7"/>
    <n v="5.0413333333333332"/>
    <n v="135.03571428571428"/>
    <x v="2"/>
    <x v="7"/>
  </r>
  <r>
    <x v="552"/>
    <x v="552"/>
    <x v="551"/>
    <n v="45000"/>
    <n v="0"/>
    <x v="2"/>
    <x v="5"/>
    <s v="CAD"/>
    <n v="1452350896"/>
    <n v="1447166896"/>
    <b v="0"/>
    <n v="0"/>
    <x v="1"/>
    <x v="7"/>
    <n v="0"/>
    <e v="#DIV/0!"/>
    <x v="2"/>
    <x v="7"/>
  </r>
  <r>
    <x v="553"/>
    <x v="553"/>
    <x v="552"/>
    <n v="25000"/>
    <n v="123"/>
    <x v="2"/>
    <x v="0"/>
    <s v="USD"/>
    <n v="1415988991"/>
    <n v="1413393391"/>
    <b v="0"/>
    <n v="6"/>
    <x v="1"/>
    <x v="7"/>
    <n v="0.49199999999999999"/>
    <n v="20.5"/>
    <x v="2"/>
    <x v="7"/>
  </r>
  <r>
    <x v="554"/>
    <x v="554"/>
    <x v="553"/>
    <n v="3870"/>
    <n v="1416"/>
    <x v="2"/>
    <x v="0"/>
    <s v="USD"/>
    <n v="1413735972"/>
    <n v="1411143972"/>
    <b v="0"/>
    <n v="22"/>
    <x v="1"/>
    <x v="7"/>
    <n v="36.589147286821706"/>
    <n v="64.36363636363636"/>
    <x v="2"/>
    <x v="7"/>
  </r>
  <r>
    <x v="555"/>
    <x v="555"/>
    <x v="554"/>
    <n v="7500"/>
    <n v="0"/>
    <x v="2"/>
    <x v="1"/>
    <s v="GBP"/>
    <n v="1465720143"/>
    <n v="1463128143"/>
    <b v="0"/>
    <n v="0"/>
    <x v="1"/>
    <x v="7"/>
    <n v="0"/>
    <e v="#DIV/0!"/>
    <x v="2"/>
    <x v="7"/>
  </r>
  <r>
    <x v="556"/>
    <x v="556"/>
    <x v="555"/>
    <n v="8000"/>
    <n v="200"/>
    <x v="2"/>
    <x v="0"/>
    <s v="USD"/>
    <n v="1452112717"/>
    <n v="1449520717"/>
    <b v="0"/>
    <n v="1"/>
    <x v="1"/>
    <x v="7"/>
    <n v="2.5"/>
    <n v="200"/>
    <x v="2"/>
    <x v="7"/>
  </r>
  <r>
    <x v="557"/>
    <x v="557"/>
    <x v="556"/>
    <n v="150000"/>
    <n v="1366"/>
    <x v="2"/>
    <x v="12"/>
    <s v="EUR"/>
    <n v="1480721803"/>
    <n v="1478126203"/>
    <b v="0"/>
    <n v="20"/>
    <x v="1"/>
    <x v="7"/>
    <n v="0.91066666666666674"/>
    <n v="68.3"/>
    <x v="2"/>
    <x v="7"/>
  </r>
  <r>
    <x v="558"/>
    <x v="558"/>
    <x v="557"/>
    <n v="750"/>
    <n v="0"/>
    <x v="2"/>
    <x v="0"/>
    <s v="USD"/>
    <n v="1427227905"/>
    <n v="1424639505"/>
    <b v="0"/>
    <n v="0"/>
    <x v="1"/>
    <x v="7"/>
    <n v="0"/>
    <e v="#DIV/0!"/>
    <x v="2"/>
    <x v="7"/>
  </r>
  <r>
    <x v="559"/>
    <x v="559"/>
    <x v="558"/>
    <n v="240000"/>
    <n v="50"/>
    <x v="2"/>
    <x v="0"/>
    <s v="USD"/>
    <n v="1449989260"/>
    <n v="1447397260"/>
    <b v="0"/>
    <n v="1"/>
    <x v="1"/>
    <x v="7"/>
    <n v="2.0833333333333336E-2"/>
    <n v="50"/>
    <x v="2"/>
    <x v="7"/>
  </r>
  <r>
    <x v="560"/>
    <x v="560"/>
    <x v="559"/>
    <n v="100000"/>
    <n v="12"/>
    <x v="2"/>
    <x v="5"/>
    <s v="CAD"/>
    <n v="1418841045"/>
    <n v="1416249045"/>
    <b v="0"/>
    <n v="3"/>
    <x v="1"/>
    <x v="7"/>
    <n v="1.2E-2"/>
    <n v="4"/>
    <x v="2"/>
    <x v="7"/>
  </r>
  <r>
    <x v="561"/>
    <x v="561"/>
    <x v="560"/>
    <n v="15000"/>
    <n v="55"/>
    <x v="2"/>
    <x v="0"/>
    <s v="USD"/>
    <n v="1445874513"/>
    <n v="1442850513"/>
    <b v="0"/>
    <n v="2"/>
    <x v="1"/>
    <x v="7"/>
    <n v="0.36666666666666664"/>
    <n v="27.5"/>
    <x v="2"/>
    <x v="7"/>
  </r>
  <r>
    <x v="562"/>
    <x v="562"/>
    <x v="561"/>
    <n v="50000"/>
    <n v="0"/>
    <x v="2"/>
    <x v="9"/>
    <s v="EUR"/>
    <n v="1482052815"/>
    <n v="1479460815"/>
    <b v="0"/>
    <n v="0"/>
    <x v="1"/>
    <x v="7"/>
    <n v="0"/>
    <e v="#DIV/0!"/>
    <x v="2"/>
    <x v="7"/>
  </r>
  <r>
    <x v="563"/>
    <x v="563"/>
    <x v="562"/>
    <n v="75000"/>
    <n v="68"/>
    <x v="2"/>
    <x v="2"/>
    <s v="AUD"/>
    <n v="1424137247"/>
    <n v="1421545247"/>
    <b v="0"/>
    <n v="2"/>
    <x v="1"/>
    <x v="7"/>
    <n v="9.0666666666666659E-2"/>
    <n v="34"/>
    <x v="2"/>
    <x v="7"/>
  </r>
  <r>
    <x v="564"/>
    <x v="564"/>
    <x v="563"/>
    <n v="18000"/>
    <n v="1"/>
    <x v="2"/>
    <x v="6"/>
    <s v="EUR"/>
    <n v="1457822275"/>
    <n v="1455230275"/>
    <b v="0"/>
    <n v="1"/>
    <x v="1"/>
    <x v="7"/>
    <n v="5.5555555555555558E-3"/>
    <n v="1"/>
    <x v="2"/>
    <x v="7"/>
  </r>
  <r>
    <x v="565"/>
    <x v="565"/>
    <x v="564"/>
    <n v="25000"/>
    <n v="0"/>
    <x v="2"/>
    <x v="1"/>
    <s v="GBP"/>
    <n v="1436554249"/>
    <n v="1433962249"/>
    <b v="0"/>
    <n v="0"/>
    <x v="1"/>
    <x v="7"/>
    <n v="0"/>
    <e v="#DIV/0!"/>
    <x v="2"/>
    <x v="7"/>
  </r>
  <r>
    <x v="566"/>
    <x v="566"/>
    <x v="565"/>
    <n v="5000"/>
    <n v="1"/>
    <x v="2"/>
    <x v="0"/>
    <s v="USD"/>
    <n v="1468513533"/>
    <n v="1465921533"/>
    <b v="0"/>
    <n v="1"/>
    <x v="1"/>
    <x v="7"/>
    <n v="0.02"/>
    <n v="1"/>
    <x v="2"/>
    <x v="7"/>
  </r>
  <r>
    <x v="567"/>
    <x v="567"/>
    <x v="566"/>
    <n v="10000"/>
    <n v="0"/>
    <x v="2"/>
    <x v="0"/>
    <s v="USD"/>
    <n v="1420143194"/>
    <n v="1417551194"/>
    <b v="0"/>
    <n v="0"/>
    <x v="1"/>
    <x v="7"/>
    <n v="0"/>
    <e v="#DIV/0!"/>
    <x v="2"/>
    <x v="7"/>
  </r>
  <r>
    <x v="568"/>
    <x v="568"/>
    <x v="567"/>
    <n v="24500"/>
    <n v="245"/>
    <x v="2"/>
    <x v="4"/>
    <s v="NZD"/>
    <n v="1452942000"/>
    <n v="1449785223"/>
    <b v="0"/>
    <n v="5"/>
    <x v="1"/>
    <x v="7"/>
    <n v="1"/>
    <n v="49"/>
    <x v="2"/>
    <x v="7"/>
  </r>
  <r>
    <x v="569"/>
    <x v="569"/>
    <x v="568"/>
    <n v="2500"/>
    <n v="20"/>
    <x v="2"/>
    <x v="5"/>
    <s v="CAD"/>
    <n v="1451679612"/>
    <n v="1449087612"/>
    <b v="0"/>
    <n v="1"/>
    <x v="1"/>
    <x v="7"/>
    <n v="0.8"/>
    <n v="20"/>
    <x v="2"/>
    <x v="7"/>
  </r>
  <r>
    <x v="570"/>
    <x v="570"/>
    <x v="569"/>
    <n v="85000"/>
    <n v="142"/>
    <x v="2"/>
    <x v="0"/>
    <s v="USD"/>
    <n v="1455822569"/>
    <n v="1453230569"/>
    <b v="0"/>
    <n v="1"/>
    <x v="1"/>
    <x v="7"/>
    <n v="0.16705882352941176"/>
    <n v="142"/>
    <x v="2"/>
    <x v="7"/>
  </r>
  <r>
    <x v="571"/>
    <x v="571"/>
    <x v="570"/>
    <n v="25000"/>
    <n v="106"/>
    <x v="2"/>
    <x v="0"/>
    <s v="USD"/>
    <n v="1437969540"/>
    <n v="1436297723"/>
    <b v="0"/>
    <n v="2"/>
    <x v="1"/>
    <x v="7"/>
    <n v="0.42399999999999999"/>
    <n v="53"/>
    <x v="2"/>
    <x v="7"/>
  </r>
  <r>
    <x v="572"/>
    <x v="572"/>
    <x v="571"/>
    <n v="2500"/>
    <n v="0"/>
    <x v="2"/>
    <x v="0"/>
    <s v="USD"/>
    <n v="1446660688"/>
    <n v="1444065088"/>
    <b v="0"/>
    <n v="0"/>
    <x v="1"/>
    <x v="7"/>
    <n v="0"/>
    <e v="#DIV/0!"/>
    <x v="2"/>
    <x v="7"/>
  </r>
  <r>
    <x v="573"/>
    <x v="573"/>
    <x v="572"/>
    <n v="88888"/>
    <n v="346"/>
    <x v="2"/>
    <x v="0"/>
    <s v="USD"/>
    <n v="1421543520"/>
    <n v="1416445931"/>
    <b v="0"/>
    <n v="9"/>
    <x v="1"/>
    <x v="7"/>
    <n v="0.38925389253892539"/>
    <n v="38.444444444444443"/>
    <x v="2"/>
    <x v="7"/>
  </r>
  <r>
    <x v="574"/>
    <x v="574"/>
    <x v="573"/>
    <n v="11180"/>
    <n v="80"/>
    <x v="2"/>
    <x v="1"/>
    <s v="GBP"/>
    <n v="1476873507"/>
    <n v="1474281507"/>
    <b v="0"/>
    <n v="4"/>
    <x v="1"/>
    <x v="7"/>
    <n v="0.7155635062611807"/>
    <n v="20"/>
    <x v="2"/>
    <x v="7"/>
  </r>
  <r>
    <x v="575"/>
    <x v="575"/>
    <x v="574"/>
    <n v="60000"/>
    <n v="259"/>
    <x v="2"/>
    <x v="12"/>
    <s v="EUR"/>
    <n v="1434213443"/>
    <n v="1431621443"/>
    <b v="0"/>
    <n v="4"/>
    <x v="1"/>
    <x v="7"/>
    <n v="0.43166666666666664"/>
    <n v="64.75"/>
    <x v="2"/>
    <x v="7"/>
  </r>
  <r>
    <x v="576"/>
    <x v="576"/>
    <x v="575"/>
    <n v="80000"/>
    <n v="1"/>
    <x v="2"/>
    <x v="0"/>
    <s v="USD"/>
    <n v="1427537952"/>
    <n v="1422357552"/>
    <b v="0"/>
    <n v="1"/>
    <x v="1"/>
    <x v="7"/>
    <n v="1.25E-3"/>
    <n v="1"/>
    <x v="2"/>
    <x v="7"/>
  </r>
  <r>
    <x v="577"/>
    <x v="577"/>
    <x v="576"/>
    <n v="5000"/>
    <n v="10"/>
    <x v="2"/>
    <x v="0"/>
    <s v="USD"/>
    <n v="1463753302"/>
    <n v="1458569302"/>
    <b v="0"/>
    <n v="1"/>
    <x v="1"/>
    <x v="7"/>
    <n v="0.2"/>
    <n v="10"/>
    <x v="2"/>
    <x v="7"/>
  </r>
  <r>
    <x v="578"/>
    <x v="578"/>
    <x v="577"/>
    <n v="125000"/>
    <n v="14"/>
    <x v="2"/>
    <x v="1"/>
    <s v="GBP"/>
    <n v="1441633993"/>
    <n v="1439560393"/>
    <b v="0"/>
    <n v="7"/>
    <x v="1"/>
    <x v="7"/>
    <n v="1.12E-2"/>
    <n v="2"/>
    <x v="2"/>
    <x v="7"/>
  </r>
  <r>
    <x v="579"/>
    <x v="579"/>
    <x v="578"/>
    <n v="12000"/>
    <n v="175"/>
    <x v="2"/>
    <x v="0"/>
    <s v="USD"/>
    <n v="1419539223"/>
    <n v="1416947223"/>
    <b v="0"/>
    <n v="5"/>
    <x v="1"/>
    <x v="7"/>
    <n v="1.4583333333333333"/>
    <n v="35"/>
    <x v="2"/>
    <x v="7"/>
  </r>
  <r>
    <x v="580"/>
    <x v="580"/>
    <x v="579"/>
    <n v="3000"/>
    <n v="1"/>
    <x v="2"/>
    <x v="0"/>
    <s v="USD"/>
    <n v="1474580867"/>
    <n v="1471988867"/>
    <b v="0"/>
    <n v="1"/>
    <x v="1"/>
    <x v="7"/>
    <n v="3.3333333333333333E-2"/>
    <n v="1"/>
    <x v="2"/>
    <x v="7"/>
  </r>
  <r>
    <x v="581"/>
    <x v="581"/>
    <x v="580"/>
    <n v="400"/>
    <n v="0"/>
    <x v="2"/>
    <x v="0"/>
    <s v="USD"/>
    <n v="1438474704"/>
    <n v="1435882704"/>
    <b v="0"/>
    <n v="0"/>
    <x v="1"/>
    <x v="7"/>
    <n v="0"/>
    <e v="#DIV/0!"/>
    <x v="2"/>
    <x v="7"/>
  </r>
  <r>
    <x v="582"/>
    <x v="582"/>
    <x v="581"/>
    <n v="100000"/>
    <n v="0"/>
    <x v="2"/>
    <x v="0"/>
    <s v="USD"/>
    <n v="1426442400"/>
    <n v="1424454319"/>
    <b v="0"/>
    <n v="0"/>
    <x v="1"/>
    <x v="7"/>
    <n v="0"/>
    <e v="#DIV/0!"/>
    <x v="2"/>
    <x v="7"/>
  </r>
  <r>
    <x v="583"/>
    <x v="583"/>
    <x v="582"/>
    <n v="9000"/>
    <n v="1"/>
    <x v="2"/>
    <x v="0"/>
    <s v="USD"/>
    <n v="1426800687"/>
    <n v="1424212287"/>
    <b v="0"/>
    <n v="1"/>
    <x v="1"/>
    <x v="7"/>
    <n v="1.1111111111111112E-2"/>
    <n v="1"/>
    <x v="2"/>
    <x v="7"/>
  </r>
  <r>
    <x v="584"/>
    <x v="584"/>
    <x v="583"/>
    <n v="1000"/>
    <n v="10"/>
    <x v="2"/>
    <x v="0"/>
    <s v="USD"/>
    <n v="1426522316"/>
    <n v="1423933916"/>
    <b v="0"/>
    <n v="2"/>
    <x v="1"/>
    <x v="7"/>
    <n v="1"/>
    <n v="5"/>
    <x v="2"/>
    <x v="7"/>
  </r>
  <r>
    <x v="585"/>
    <x v="585"/>
    <x v="584"/>
    <n v="9000"/>
    <n v="0"/>
    <x v="2"/>
    <x v="1"/>
    <s v="GBP"/>
    <n v="1448928000"/>
    <n v="1444123377"/>
    <b v="0"/>
    <n v="0"/>
    <x v="1"/>
    <x v="7"/>
    <n v="0"/>
    <e v="#DIV/0!"/>
    <x v="2"/>
    <x v="7"/>
  </r>
  <r>
    <x v="586"/>
    <x v="586"/>
    <x v="585"/>
    <n v="10000"/>
    <n v="56"/>
    <x v="2"/>
    <x v="0"/>
    <s v="USD"/>
    <n v="1424032207"/>
    <n v="1421440207"/>
    <b v="0"/>
    <n v="4"/>
    <x v="1"/>
    <x v="7"/>
    <n v="0.55999999999999994"/>
    <n v="14"/>
    <x v="2"/>
    <x v="7"/>
  </r>
  <r>
    <x v="587"/>
    <x v="587"/>
    <x v="586"/>
    <n v="30000"/>
    <n v="2725"/>
    <x v="2"/>
    <x v="5"/>
    <s v="CAD"/>
    <n v="1429207833"/>
    <n v="1426615833"/>
    <b v="0"/>
    <n v="7"/>
    <x v="1"/>
    <x v="7"/>
    <n v="9.0833333333333339"/>
    <n v="389.28571428571428"/>
    <x v="2"/>
    <x v="7"/>
  </r>
  <r>
    <x v="588"/>
    <x v="588"/>
    <x v="587"/>
    <n v="9000"/>
    <n v="301"/>
    <x v="2"/>
    <x v="13"/>
    <s v="EUR"/>
    <n v="1479410886"/>
    <n v="1474223286"/>
    <b v="0"/>
    <n v="2"/>
    <x v="1"/>
    <x v="7"/>
    <n v="3.3444444444444441"/>
    <n v="150.5"/>
    <x v="2"/>
    <x v="7"/>
  </r>
  <r>
    <x v="589"/>
    <x v="589"/>
    <x v="588"/>
    <n v="7500"/>
    <n v="1"/>
    <x v="2"/>
    <x v="0"/>
    <s v="USD"/>
    <n v="1436366699"/>
    <n v="1435070699"/>
    <b v="0"/>
    <n v="1"/>
    <x v="1"/>
    <x v="7"/>
    <n v="1.3333333333333334E-2"/>
    <n v="1"/>
    <x v="2"/>
    <x v="7"/>
  </r>
  <r>
    <x v="590"/>
    <x v="590"/>
    <x v="589"/>
    <n v="5000"/>
    <n v="223"/>
    <x v="2"/>
    <x v="1"/>
    <s v="GBP"/>
    <n v="1454936460"/>
    <n v="1452259131"/>
    <b v="0"/>
    <n v="9"/>
    <x v="1"/>
    <x v="7"/>
    <n v="4.46"/>
    <n v="24.777777777777779"/>
    <x v="2"/>
    <x v="7"/>
  </r>
  <r>
    <x v="591"/>
    <x v="591"/>
    <x v="590"/>
    <n v="100000"/>
    <n v="61"/>
    <x v="2"/>
    <x v="0"/>
    <s v="USD"/>
    <n v="1437570130"/>
    <n v="1434978130"/>
    <b v="0"/>
    <n v="2"/>
    <x v="1"/>
    <x v="7"/>
    <n v="6.0999999999999999E-2"/>
    <n v="30.5"/>
    <x v="2"/>
    <x v="7"/>
  </r>
  <r>
    <x v="592"/>
    <x v="592"/>
    <x v="591"/>
    <n v="7500"/>
    <n v="250"/>
    <x v="2"/>
    <x v="0"/>
    <s v="USD"/>
    <n v="1417584860"/>
    <n v="1414992860"/>
    <b v="0"/>
    <n v="1"/>
    <x v="1"/>
    <x v="7"/>
    <n v="3.3333333333333335"/>
    <n v="250"/>
    <x v="2"/>
    <x v="7"/>
  </r>
  <r>
    <x v="593"/>
    <x v="593"/>
    <x v="592"/>
    <n v="500"/>
    <n v="115"/>
    <x v="2"/>
    <x v="1"/>
    <s v="GBP"/>
    <n v="1428333345"/>
    <n v="1425744945"/>
    <b v="0"/>
    <n v="7"/>
    <x v="1"/>
    <x v="7"/>
    <n v="23"/>
    <n v="16.428571428571427"/>
    <x v="2"/>
    <x v="7"/>
  </r>
  <r>
    <x v="594"/>
    <x v="594"/>
    <x v="593"/>
    <n v="25000"/>
    <n v="26"/>
    <x v="2"/>
    <x v="0"/>
    <s v="USD"/>
    <n v="1460832206"/>
    <n v="1458240206"/>
    <b v="0"/>
    <n v="2"/>
    <x v="1"/>
    <x v="7"/>
    <n v="0.104"/>
    <n v="13"/>
    <x v="2"/>
    <x v="7"/>
  </r>
  <r>
    <x v="595"/>
    <x v="595"/>
    <x v="594"/>
    <n v="100000"/>
    <n v="426"/>
    <x v="2"/>
    <x v="0"/>
    <s v="USD"/>
    <n v="1430703638"/>
    <n v="1426815638"/>
    <b v="0"/>
    <n v="8"/>
    <x v="1"/>
    <x v="7"/>
    <n v="0.42599999999999999"/>
    <n v="53.25"/>
    <x v="2"/>
    <x v="7"/>
  </r>
  <r>
    <x v="596"/>
    <x v="596"/>
    <x v="595"/>
    <n v="20000"/>
    <n v="6"/>
    <x v="2"/>
    <x v="0"/>
    <s v="USD"/>
    <n v="1478122292"/>
    <n v="1475530292"/>
    <b v="0"/>
    <n v="2"/>
    <x v="1"/>
    <x v="7"/>
    <n v="0.03"/>
    <n v="3"/>
    <x v="2"/>
    <x v="7"/>
  </r>
  <r>
    <x v="597"/>
    <x v="597"/>
    <x v="596"/>
    <n v="7500"/>
    <n v="20"/>
    <x v="2"/>
    <x v="0"/>
    <s v="USD"/>
    <n v="1469980800"/>
    <n v="1466787335"/>
    <b v="0"/>
    <n v="2"/>
    <x v="1"/>
    <x v="7"/>
    <n v="0.26666666666666666"/>
    <n v="10"/>
    <x v="2"/>
    <x v="7"/>
  </r>
  <r>
    <x v="598"/>
    <x v="598"/>
    <x v="597"/>
    <n v="2500"/>
    <n v="850"/>
    <x v="2"/>
    <x v="0"/>
    <s v="USD"/>
    <n v="1417737781"/>
    <n v="1415145781"/>
    <b v="0"/>
    <n v="7"/>
    <x v="1"/>
    <x v="7"/>
    <n v="34"/>
    <n v="121.42857142857143"/>
    <x v="2"/>
    <x v="7"/>
  </r>
  <r>
    <x v="599"/>
    <x v="599"/>
    <x v="598"/>
    <n v="50000"/>
    <n v="31"/>
    <x v="2"/>
    <x v="0"/>
    <s v="USD"/>
    <n v="1425827760"/>
    <n v="1423769402"/>
    <b v="0"/>
    <n v="2"/>
    <x v="1"/>
    <x v="7"/>
    <n v="6.2E-2"/>
    <n v="15.5"/>
    <x v="2"/>
    <x v="7"/>
  </r>
  <r>
    <x v="600"/>
    <x v="600"/>
    <x v="599"/>
    <n v="5000"/>
    <n v="100"/>
    <x v="1"/>
    <x v="0"/>
    <s v="USD"/>
    <n v="1431198562"/>
    <n v="1426014562"/>
    <b v="0"/>
    <n v="1"/>
    <x v="1"/>
    <x v="7"/>
    <n v="2"/>
    <n v="100"/>
    <x v="2"/>
    <x v="7"/>
  </r>
  <r>
    <x v="601"/>
    <x v="601"/>
    <x v="600"/>
    <n v="10000"/>
    <n v="140"/>
    <x v="1"/>
    <x v="5"/>
    <s v="CAD"/>
    <n v="1419626139"/>
    <n v="1417034139"/>
    <b v="0"/>
    <n v="6"/>
    <x v="1"/>
    <x v="7"/>
    <n v="1.4000000000000001"/>
    <n v="23.333333333333332"/>
    <x v="2"/>
    <x v="7"/>
  </r>
  <r>
    <x v="602"/>
    <x v="602"/>
    <x v="601"/>
    <n v="70000"/>
    <n v="0"/>
    <x v="1"/>
    <x v="0"/>
    <s v="USD"/>
    <n v="1434654215"/>
    <n v="1432062215"/>
    <b v="0"/>
    <n v="0"/>
    <x v="1"/>
    <x v="7"/>
    <n v="0"/>
    <e v="#DIV/0!"/>
    <x v="2"/>
    <x v="7"/>
  </r>
  <r>
    <x v="603"/>
    <x v="603"/>
    <x v="602"/>
    <n v="15000"/>
    <n v="590.02"/>
    <x v="1"/>
    <x v="0"/>
    <s v="USD"/>
    <n v="1408029623"/>
    <n v="1405437623"/>
    <b v="0"/>
    <n v="13"/>
    <x v="1"/>
    <x v="7"/>
    <n v="3.9334666666666664"/>
    <n v="45.386153846153846"/>
    <x v="2"/>
    <x v="7"/>
  </r>
  <r>
    <x v="604"/>
    <x v="604"/>
    <x v="603"/>
    <n v="1500"/>
    <n v="0"/>
    <x v="1"/>
    <x v="0"/>
    <s v="USD"/>
    <n v="1409187056"/>
    <n v="1406595056"/>
    <b v="0"/>
    <n v="0"/>
    <x v="1"/>
    <x v="7"/>
    <n v="0"/>
    <e v="#DIV/0!"/>
    <x v="2"/>
    <x v="7"/>
  </r>
  <r>
    <x v="605"/>
    <x v="605"/>
    <x v="604"/>
    <n v="5000"/>
    <n v="131"/>
    <x v="1"/>
    <x v="0"/>
    <s v="USD"/>
    <n v="1440318908"/>
    <n v="1436430908"/>
    <b v="0"/>
    <n v="8"/>
    <x v="1"/>
    <x v="7"/>
    <n v="2.62"/>
    <n v="16.375"/>
    <x v="2"/>
    <x v="7"/>
  </r>
  <r>
    <x v="606"/>
    <x v="606"/>
    <x v="605"/>
    <n v="5000"/>
    <n v="10"/>
    <x v="1"/>
    <x v="9"/>
    <s v="EUR"/>
    <n v="1432479600"/>
    <n v="1428507409"/>
    <b v="0"/>
    <n v="1"/>
    <x v="1"/>
    <x v="7"/>
    <n v="0.2"/>
    <n v="10"/>
    <x v="2"/>
    <x v="7"/>
  </r>
  <r>
    <x v="607"/>
    <x v="607"/>
    <x v="606"/>
    <n v="250"/>
    <n v="0"/>
    <x v="1"/>
    <x v="0"/>
    <s v="USD"/>
    <n v="1448225336"/>
    <n v="1445629736"/>
    <b v="0"/>
    <n v="0"/>
    <x v="1"/>
    <x v="7"/>
    <n v="0"/>
    <e v="#DIV/0!"/>
    <x v="2"/>
    <x v="7"/>
  </r>
  <r>
    <x v="608"/>
    <x v="608"/>
    <x v="607"/>
    <n v="150000"/>
    <n v="1461"/>
    <x v="1"/>
    <x v="0"/>
    <s v="USD"/>
    <n v="1434405980"/>
    <n v="1431813980"/>
    <b v="0"/>
    <n v="5"/>
    <x v="1"/>
    <x v="7"/>
    <n v="0.97400000000000009"/>
    <n v="292.2"/>
    <x v="2"/>
    <x v="7"/>
  </r>
  <r>
    <x v="609"/>
    <x v="609"/>
    <x v="608"/>
    <n v="780"/>
    <n v="5"/>
    <x v="1"/>
    <x v="1"/>
    <s v="GBP"/>
    <n v="1448761744"/>
    <n v="1446166144"/>
    <b v="0"/>
    <n v="1"/>
    <x v="1"/>
    <x v="7"/>
    <n v="0.64102564102564097"/>
    <n v="5"/>
    <x v="2"/>
    <x v="7"/>
  </r>
  <r>
    <x v="610"/>
    <x v="610"/>
    <x v="609"/>
    <n v="13803"/>
    <n v="0"/>
    <x v="1"/>
    <x v="0"/>
    <s v="USD"/>
    <n v="1429732586"/>
    <n v="1427140586"/>
    <b v="0"/>
    <n v="0"/>
    <x v="1"/>
    <x v="7"/>
    <n v="0"/>
    <e v="#DIV/0!"/>
    <x v="2"/>
    <x v="7"/>
  </r>
  <r>
    <x v="611"/>
    <x v="611"/>
    <x v="610"/>
    <n v="80000"/>
    <n v="0"/>
    <x v="1"/>
    <x v="6"/>
    <s v="EUR"/>
    <n v="1453210037"/>
    <n v="1448026037"/>
    <b v="0"/>
    <n v="0"/>
    <x v="1"/>
    <x v="7"/>
    <n v="0"/>
    <e v="#DIV/0!"/>
    <x v="2"/>
    <x v="7"/>
  </r>
  <r>
    <x v="612"/>
    <x v="612"/>
    <x v="611"/>
    <n v="10000"/>
    <n v="0"/>
    <x v="1"/>
    <x v="13"/>
    <s v="EUR"/>
    <n v="1472777146"/>
    <n v="1470185146"/>
    <b v="0"/>
    <n v="0"/>
    <x v="1"/>
    <x v="7"/>
    <n v="0"/>
    <e v="#DIV/0!"/>
    <x v="2"/>
    <x v="7"/>
  </r>
  <r>
    <x v="613"/>
    <x v="613"/>
    <x v="612"/>
    <n v="60000"/>
    <n v="12818"/>
    <x v="1"/>
    <x v="0"/>
    <s v="USD"/>
    <n v="1443675540"/>
    <n v="1441022120"/>
    <b v="0"/>
    <n v="121"/>
    <x v="1"/>
    <x v="7"/>
    <n v="21.363333333333333"/>
    <n v="105.93388429752066"/>
    <x v="2"/>
    <x v="7"/>
  </r>
  <r>
    <x v="614"/>
    <x v="614"/>
    <x v="613"/>
    <n v="10000"/>
    <n v="0"/>
    <x v="1"/>
    <x v="0"/>
    <s v="USD"/>
    <n v="1466731740"/>
    <n v="1464139740"/>
    <b v="0"/>
    <n v="0"/>
    <x v="1"/>
    <x v="7"/>
    <n v="0"/>
    <e v="#DIV/0!"/>
    <x v="2"/>
    <x v="7"/>
  </r>
  <r>
    <x v="615"/>
    <x v="615"/>
    <x v="614"/>
    <n v="515"/>
    <n v="0"/>
    <x v="1"/>
    <x v="4"/>
    <s v="NZD"/>
    <n v="1443149759"/>
    <n v="1440557759"/>
    <b v="0"/>
    <n v="0"/>
    <x v="1"/>
    <x v="7"/>
    <n v="0"/>
    <e v="#DIV/0!"/>
    <x v="2"/>
    <x v="7"/>
  </r>
  <r>
    <x v="616"/>
    <x v="616"/>
    <x v="615"/>
    <n v="5000"/>
    <n v="0"/>
    <x v="1"/>
    <x v="6"/>
    <s v="EUR"/>
    <n v="1488013307"/>
    <n v="1485421307"/>
    <b v="0"/>
    <n v="0"/>
    <x v="1"/>
    <x v="7"/>
    <n v="0"/>
    <e v="#DIV/0!"/>
    <x v="2"/>
    <x v="7"/>
  </r>
  <r>
    <x v="617"/>
    <x v="617"/>
    <x v="616"/>
    <n v="2000"/>
    <n v="60"/>
    <x v="1"/>
    <x v="1"/>
    <s v="GBP"/>
    <n v="1431072843"/>
    <n v="1427184843"/>
    <b v="0"/>
    <n v="3"/>
    <x v="1"/>
    <x v="7"/>
    <n v="3"/>
    <n v="20"/>
    <x v="2"/>
    <x v="7"/>
  </r>
  <r>
    <x v="618"/>
    <x v="618"/>
    <x v="617"/>
    <n v="400"/>
    <n v="0"/>
    <x v="1"/>
    <x v="0"/>
    <s v="USD"/>
    <n v="1449689203"/>
    <n v="1447097203"/>
    <b v="0"/>
    <n v="0"/>
    <x v="1"/>
    <x v="7"/>
    <n v="0"/>
    <e v="#DIV/0!"/>
    <x v="2"/>
    <x v="7"/>
  </r>
  <r>
    <x v="619"/>
    <x v="619"/>
    <x v="618"/>
    <n v="2500000"/>
    <n v="1"/>
    <x v="1"/>
    <x v="0"/>
    <s v="USD"/>
    <n v="1416933390"/>
    <n v="1411745790"/>
    <b v="0"/>
    <n v="1"/>
    <x v="1"/>
    <x v="7"/>
    <n v="3.9999999999999996E-5"/>
    <n v="1"/>
    <x v="2"/>
    <x v="7"/>
  </r>
  <r>
    <x v="620"/>
    <x v="620"/>
    <x v="619"/>
    <n v="30000"/>
    <n v="300"/>
    <x v="1"/>
    <x v="5"/>
    <s v="CAD"/>
    <n v="1408986738"/>
    <n v="1405098738"/>
    <b v="0"/>
    <n v="1"/>
    <x v="1"/>
    <x v="7"/>
    <n v="1"/>
    <n v="300"/>
    <x v="2"/>
    <x v="7"/>
  </r>
  <r>
    <x v="621"/>
    <x v="621"/>
    <x v="620"/>
    <n v="25000"/>
    <n v="261"/>
    <x v="1"/>
    <x v="0"/>
    <s v="USD"/>
    <n v="1467934937"/>
    <n v="1465342937"/>
    <b v="0"/>
    <n v="3"/>
    <x v="1"/>
    <x v="7"/>
    <n v="1.044"/>
    <n v="87"/>
    <x v="2"/>
    <x v="7"/>
  </r>
  <r>
    <x v="622"/>
    <x v="622"/>
    <x v="621"/>
    <n v="6000"/>
    <n v="341"/>
    <x v="1"/>
    <x v="0"/>
    <s v="USD"/>
    <n v="1467398138"/>
    <n v="1465670138"/>
    <b v="0"/>
    <n v="9"/>
    <x v="1"/>
    <x v="7"/>
    <n v="5.6833333333333336"/>
    <n v="37.888888888888886"/>
    <x v="2"/>
    <x v="7"/>
  </r>
  <r>
    <x v="623"/>
    <x v="623"/>
    <x v="622"/>
    <n v="75000"/>
    <n v="0"/>
    <x v="1"/>
    <x v="2"/>
    <s v="AUD"/>
    <n v="1432771997"/>
    <n v="1430179997"/>
    <b v="0"/>
    <n v="0"/>
    <x v="1"/>
    <x v="7"/>
    <n v="0"/>
    <e v="#DIV/0!"/>
    <x v="2"/>
    <x v="7"/>
  </r>
  <r>
    <x v="624"/>
    <x v="624"/>
    <x v="623"/>
    <n v="5000"/>
    <n v="0"/>
    <x v="1"/>
    <x v="0"/>
    <s v="USD"/>
    <n v="1431647041"/>
    <n v="1429055041"/>
    <b v="0"/>
    <n v="0"/>
    <x v="1"/>
    <x v="7"/>
    <n v="0"/>
    <e v="#DIV/0!"/>
    <x v="2"/>
    <x v="7"/>
  </r>
  <r>
    <x v="625"/>
    <x v="625"/>
    <x v="624"/>
    <n v="25000"/>
    <n v="0"/>
    <x v="1"/>
    <x v="5"/>
    <s v="CAD"/>
    <n v="1490560177"/>
    <n v="1487971777"/>
    <b v="0"/>
    <n v="0"/>
    <x v="1"/>
    <x v="7"/>
    <n v="0"/>
    <e v="#DIV/0!"/>
    <x v="2"/>
    <x v="7"/>
  </r>
  <r>
    <x v="626"/>
    <x v="626"/>
    <x v="625"/>
    <n v="25000"/>
    <n v="4345"/>
    <x v="1"/>
    <x v="0"/>
    <s v="USD"/>
    <n v="1439644920"/>
    <n v="1436793939"/>
    <b v="0"/>
    <n v="39"/>
    <x v="1"/>
    <x v="7"/>
    <n v="17.380000000000003"/>
    <n v="111.41025641025641"/>
    <x v="2"/>
    <x v="7"/>
  </r>
  <r>
    <x v="627"/>
    <x v="627"/>
    <x v="626"/>
    <n v="450000"/>
    <n v="90"/>
    <x v="1"/>
    <x v="11"/>
    <s v="SEK"/>
    <n v="1457996400"/>
    <n v="1452842511"/>
    <b v="0"/>
    <n v="1"/>
    <x v="1"/>
    <x v="7"/>
    <n v="0.02"/>
    <n v="90"/>
    <x v="2"/>
    <x v="7"/>
  </r>
  <r>
    <x v="628"/>
    <x v="628"/>
    <x v="627"/>
    <n v="5000"/>
    <n v="0"/>
    <x v="1"/>
    <x v="0"/>
    <s v="USD"/>
    <n v="1405269457"/>
    <n v="1402677457"/>
    <b v="0"/>
    <n v="0"/>
    <x v="1"/>
    <x v="7"/>
    <n v="0"/>
    <e v="#DIV/0!"/>
    <x v="2"/>
    <x v="7"/>
  </r>
  <r>
    <x v="629"/>
    <x v="629"/>
    <x v="628"/>
    <n v="200000"/>
    <n v="350"/>
    <x v="1"/>
    <x v="2"/>
    <s v="AUD"/>
    <n v="1463239108"/>
    <n v="1460647108"/>
    <b v="0"/>
    <n v="3"/>
    <x v="1"/>
    <x v="7"/>
    <n v="0.17500000000000002"/>
    <n v="116.66666666666667"/>
    <x v="2"/>
    <x v="7"/>
  </r>
  <r>
    <x v="630"/>
    <x v="630"/>
    <x v="629"/>
    <n v="11999"/>
    <n v="10"/>
    <x v="1"/>
    <x v="0"/>
    <s v="USD"/>
    <n v="1441516200"/>
    <n v="1438959121"/>
    <b v="0"/>
    <n v="1"/>
    <x v="1"/>
    <x v="7"/>
    <n v="8.3340278356529712E-2"/>
    <n v="10"/>
    <x v="2"/>
    <x v="7"/>
  </r>
  <r>
    <x v="631"/>
    <x v="631"/>
    <x v="630"/>
    <n v="50000"/>
    <n v="690"/>
    <x v="1"/>
    <x v="5"/>
    <s v="CAD"/>
    <n v="1464460329"/>
    <n v="1461954729"/>
    <b v="0"/>
    <n v="9"/>
    <x v="1"/>
    <x v="7"/>
    <n v="1.38"/>
    <n v="76.666666666666671"/>
    <x v="2"/>
    <x v="7"/>
  </r>
  <r>
    <x v="632"/>
    <x v="632"/>
    <x v="631"/>
    <n v="20000"/>
    <n v="0"/>
    <x v="1"/>
    <x v="9"/>
    <s v="EUR"/>
    <n v="1448470165"/>
    <n v="1445874565"/>
    <b v="0"/>
    <n v="0"/>
    <x v="1"/>
    <x v="7"/>
    <n v="0"/>
    <e v="#DIV/0!"/>
    <x v="2"/>
    <x v="7"/>
  </r>
  <r>
    <x v="633"/>
    <x v="633"/>
    <x v="632"/>
    <n v="10000"/>
    <n v="1245"/>
    <x v="1"/>
    <x v="0"/>
    <s v="USD"/>
    <n v="1466204400"/>
    <n v="1463469062"/>
    <b v="0"/>
    <n v="25"/>
    <x v="1"/>
    <x v="7"/>
    <n v="12.45"/>
    <n v="49.8"/>
    <x v="2"/>
    <x v="7"/>
  </r>
  <r>
    <x v="634"/>
    <x v="634"/>
    <x v="633"/>
    <n v="5000"/>
    <n v="1"/>
    <x v="1"/>
    <x v="0"/>
    <s v="USD"/>
    <n v="1424989029"/>
    <n v="1422397029"/>
    <b v="0"/>
    <n v="1"/>
    <x v="1"/>
    <x v="7"/>
    <n v="0.02"/>
    <n v="1"/>
    <x v="2"/>
    <x v="7"/>
  </r>
  <r>
    <x v="635"/>
    <x v="635"/>
    <x v="634"/>
    <n v="25000"/>
    <n v="2"/>
    <x v="1"/>
    <x v="0"/>
    <s v="USD"/>
    <n v="1428804762"/>
    <n v="1426212762"/>
    <b v="0"/>
    <n v="1"/>
    <x v="1"/>
    <x v="7"/>
    <n v="8.0000000000000002E-3"/>
    <n v="2"/>
    <x v="2"/>
    <x v="7"/>
  </r>
  <r>
    <x v="636"/>
    <x v="636"/>
    <x v="635"/>
    <n v="2000"/>
    <n v="4"/>
    <x v="1"/>
    <x v="1"/>
    <s v="GBP"/>
    <n v="1433587620"/>
    <n v="1430996150"/>
    <b v="0"/>
    <n v="1"/>
    <x v="1"/>
    <x v="7"/>
    <n v="0.2"/>
    <n v="4"/>
    <x v="2"/>
    <x v="7"/>
  </r>
  <r>
    <x v="637"/>
    <x v="637"/>
    <x v="636"/>
    <n v="100000"/>
    <n v="0"/>
    <x v="1"/>
    <x v="1"/>
    <s v="GBP"/>
    <n v="1488063840"/>
    <n v="1485558318"/>
    <b v="0"/>
    <n v="0"/>
    <x v="1"/>
    <x v="7"/>
    <n v="0"/>
    <e v="#DIV/0!"/>
    <x v="2"/>
    <x v="7"/>
  </r>
  <r>
    <x v="638"/>
    <x v="638"/>
    <x v="637"/>
    <n v="200000"/>
    <n v="18"/>
    <x v="1"/>
    <x v="12"/>
    <s v="EUR"/>
    <n v="1490447662"/>
    <n v="1485267262"/>
    <b v="0"/>
    <n v="6"/>
    <x v="1"/>
    <x v="7"/>
    <n v="9.0000000000000011E-3"/>
    <n v="3"/>
    <x v="2"/>
    <x v="7"/>
  </r>
  <r>
    <x v="639"/>
    <x v="639"/>
    <x v="638"/>
    <n v="1000000"/>
    <n v="1"/>
    <x v="1"/>
    <x v="0"/>
    <s v="USD"/>
    <n v="1413208795"/>
    <n v="1408024795"/>
    <b v="0"/>
    <n v="1"/>
    <x v="1"/>
    <x v="7"/>
    <n v="9.9999999999999991E-5"/>
    <n v="1"/>
    <x v="2"/>
    <x v="7"/>
  </r>
  <r>
    <x v="640"/>
    <x v="640"/>
    <x v="639"/>
    <n v="70"/>
    <n v="101"/>
    <x v="0"/>
    <x v="6"/>
    <s v="EUR"/>
    <n v="1480028400"/>
    <n v="1478685915"/>
    <b v="0"/>
    <n v="2"/>
    <x v="0"/>
    <x v="8"/>
    <n v="144.28571428571428"/>
    <n v="50.5"/>
    <x v="2"/>
    <x v="8"/>
  </r>
  <r>
    <x v="641"/>
    <x v="641"/>
    <x v="640"/>
    <n v="40000"/>
    <n v="47665"/>
    <x v="0"/>
    <x v="0"/>
    <s v="USD"/>
    <n v="1439473248"/>
    <n v="1436881248"/>
    <b v="0"/>
    <n v="315"/>
    <x v="0"/>
    <x v="8"/>
    <n v="119.16249999999999"/>
    <n v="151.31746031746033"/>
    <x v="2"/>
    <x v="8"/>
  </r>
  <r>
    <x v="642"/>
    <x v="642"/>
    <x v="641"/>
    <n v="20000"/>
    <n v="292097"/>
    <x v="0"/>
    <x v="12"/>
    <s v="EUR"/>
    <n v="1439998674"/>
    <n v="1436888274"/>
    <b v="0"/>
    <n v="2174"/>
    <x v="0"/>
    <x v="8"/>
    <n v="1460.4850000000001"/>
    <n v="134.3592456301748"/>
    <x v="2"/>
    <x v="8"/>
  </r>
  <r>
    <x v="643"/>
    <x v="643"/>
    <x v="642"/>
    <n v="25000"/>
    <n v="26452"/>
    <x v="0"/>
    <x v="0"/>
    <s v="USD"/>
    <n v="1433085875"/>
    <n v="1428333875"/>
    <b v="0"/>
    <n v="152"/>
    <x v="0"/>
    <x v="8"/>
    <n v="105.80799999999999"/>
    <n v="174.02631578947367"/>
    <x v="2"/>
    <x v="8"/>
  </r>
  <r>
    <x v="644"/>
    <x v="644"/>
    <x v="643"/>
    <n v="25000"/>
    <n v="75029.48"/>
    <x v="0"/>
    <x v="0"/>
    <s v="USD"/>
    <n v="1414544400"/>
    <n v="1410883139"/>
    <b v="0"/>
    <n v="1021"/>
    <x v="0"/>
    <x v="8"/>
    <n v="300.11791999999997"/>
    <n v="73.486268364348675"/>
    <x v="2"/>
    <x v="8"/>
  </r>
  <r>
    <x v="645"/>
    <x v="645"/>
    <x v="644"/>
    <n v="2000"/>
    <n v="5574"/>
    <x v="0"/>
    <x v="0"/>
    <s v="USD"/>
    <n v="1470962274"/>
    <n v="1468370274"/>
    <b v="0"/>
    <n v="237"/>
    <x v="0"/>
    <x v="8"/>
    <n v="278.7"/>
    <n v="23.518987341772153"/>
    <x v="2"/>
    <x v="8"/>
  </r>
  <r>
    <x v="646"/>
    <x v="646"/>
    <x v="645"/>
    <n v="800"/>
    <n v="1055.01"/>
    <x v="0"/>
    <x v="0"/>
    <s v="USD"/>
    <n v="1407788867"/>
    <n v="1405196867"/>
    <b v="0"/>
    <n v="27"/>
    <x v="0"/>
    <x v="8"/>
    <n v="131.87625"/>
    <n v="39.074444444444445"/>
    <x v="2"/>
    <x v="8"/>
  </r>
  <r>
    <x v="647"/>
    <x v="647"/>
    <x v="646"/>
    <n v="2000"/>
    <n v="2141"/>
    <x v="0"/>
    <x v="5"/>
    <s v="CAD"/>
    <n v="1458235549"/>
    <n v="1455647149"/>
    <b v="0"/>
    <n v="17"/>
    <x v="0"/>
    <x v="8"/>
    <n v="107.05"/>
    <n v="125.94117647058823"/>
    <x v="2"/>
    <x v="8"/>
  </r>
  <r>
    <x v="648"/>
    <x v="648"/>
    <x v="647"/>
    <n v="35000"/>
    <n v="44388"/>
    <x v="0"/>
    <x v="0"/>
    <s v="USD"/>
    <n v="1413304708"/>
    <n v="1410280708"/>
    <b v="0"/>
    <n v="27"/>
    <x v="0"/>
    <x v="8"/>
    <n v="126.82285714285715"/>
    <n v="1644"/>
    <x v="2"/>
    <x v="8"/>
  </r>
  <r>
    <x v="649"/>
    <x v="649"/>
    <x v="648"/>
    <n v="2500"/>
    <n v="3499"/>
    <x v="0"/>
    <x v="0"/>
    <s v="USD"/>
    <n v="1410904413"/>
    <n v="1409090013"/>
    <b v="0"/>
    <n v="82"/>
    <x v="0"/>
    <x v="8"/>
    <n v="139.96"/>
    <n v="42.670731707317074"/>
    <x v="2"/>
    <x v="8"/>
  </r>
  <r>
    <x v="650"/>
    <x v="650"/>
    <x v="649"/>
    <n v="1500"/>
    <n v="1686"/>
    <x v="0"/>
    <x v="0"/>
    <s v="USD"/>
    <n v="1418953984"/>
    <n v="1413766384"/>
    <b v="0"/>
    <n v="48"/>
    <x v="0"/>
    <x v="8"/>
    <n v="112.4"/>
    <n v="35.125"/>
    <x v="2"/>
    <x v="8"/>
  </r>
  <r>
    <x v="651"/>
    <x v="651"/>
    <x v="650"/>
    <n v="25000"/>
    <n v="25132"/>
    <x v="0"/>
    <x v="0"/>
    <s v="USD"/>
    <n v="1418430311"/>
    <n v="1415838311"/>
    <b v="0"/>
    <n v="105"/>
    <x v="0"/>
    <x v="8"/>
    <n v="100.52799999999999"/>
    <n v="239.35238095238094"/>
    <x v="2"/>
    <x v="8"/>
  </r>
  <r>
    <x v="652"/>
    <x v="652"/>
    <x v="651"/>
    <n v="3000"/>
    <n v="3014"/>
    <x v="0"/>
    <x v="0"/>
    <s v="USD"/>
    <n v="1480613650"/>
    <n v="1478018050"/>
    <b v="0"/>
    <n v="28"/>
    <x v="0"/>
    <x v="8"/>
    <n v="100.46666666666665"/>
    <n v="107.64285714285714"/>
    <x v="2"/>
    <x v="8"/>
  </r>
  <r>
    <x v="653"/>
    <x v="653"/>
    <x v="652"/>
    <n v="75000"/>
    <n v="106084.5"/>
    <x v="0"/>
    <x v="0"/>
    <s v="USD"/>
    <n v="1440082240"/>
    <n v="1436885440"/>
    <b v="0"/>
    <n v="1107"/>
    <x v="0"/>
    <x v="8"/>
    <n v="141.446"/>
    <n v="95.830623306233065"/>
    <x v="2"/>
    <x v="8"/>
  </r>
  <r>
    <x v="654"/>
    <x v="654"/>
    <x v="653"/>
    <n v="12000"/>
    <n v="32075"/>
    <x v="0"/>
    <x v="0"/>
    <s v="USD"/>
    <n v="1436396313"/>
    <n v="1433804313"/>
    <b v="0"/>
    <n v="1013"/>
    <x v="0"/>
    <x v="8"/>
    <n v="267.29166666666669"/>
    <n v="31.663376110562684"/>
    <x v="2"/>
    <x v="8"/>
  </r>
  <r>
    <x v="655"/>
    <x v="655"/>
    <x v="654"/>
    <n v="8000"/>
    <n v="11751"/>
    <x v="0"/>
    <x v="0"/>
    <s v="USD"/>
    <n v="1426197512"/>
    <n v="1423609112"/>
    <b v="0"/>
    <n v="274"/>
    <x v="0"/>
    <x v="8"/>
    <n v="146.88749999999999"/>
    <n v="42.886861313868614"/>
    <x v="2"/>
    <x v="8"/>
  </r>
  <r>
    <x v="656"/>
    <x v="656"/>
    <x v="655"/>
    <n v="5000"/>
    <n v="10678"/>
    <x v="0"/>
    <x v="0"/>
    <s v="USD"/>
    <n v="1460917119"/>
    <n v="1455736719"/>
    <b v="0"/>
    <n v="87"/>
    <x v="0"/>
    <x v="8"/>
    <n v="213.56"/>
    <n v="122.73563218390805"/>
    <x v="2"/>
    <x v="8"/>
  </r>
  <r>
    <x v="657"/>
    <x v="657"/>
    <x v="656"/>
    <n v="15000"/>
    <n v="18855"/>
    <x v="0"/>
    <x v="0"/>
    <s v="USD"/>
    <n v="1450901872"/>
    <n v="1448309872"/>
    <b v="0"/>
    <n v="99"/>
    <x v="0"/>
    <x v="8"/>
    <n v="125.69999999999999"/>
    <n v="190.45454545454547"/>
    <x v="2"/>
    <x v="8"/>
  </r>
  <r>
    <x v="658"/>
    <x v="658"/>
    <x v="657"/>
    <n v="28888"/>
    <n v="30177"/>
    <x v="0"/>
    <x v="0"/>
    <s v="USD"/>
    <n v="1437933600"/>
    <n v="1435117889"/>
    <b v="0"/>
    <n v="276"/>
    <x v="0"/>
    <x v="8"/>
    <n v="104.46206037108834"/>
    <n v="109.33695652173913"/>
    <x v="2"/>
    <x v="8"/>
  </r>
  <r>
    <x v="659"/>
    <x v="659"/>
    <x v="658"/>
    <n v="3000"/>
    <n v="3017"/>
    <x v="0"/>
    <x v="0"/>
    <s v="USD"/>
    <n v="1440339295"/>
    <n v="1437747295"/>
    <b v="0"/>
    <n v="21"/>
    <x v="0"/>
    <x v="8"/>
    <n v="100.56666666666668"/>
    <n v="143.66666666666666"/>
    <x v="2"/>
    <x v="8"/>
  </r>
  <r>
    <x v="660"/>
    <x v="660"/>
    <x v="659"/>
    <n v="50000"/>
    <n v="1529"/>
    <x v="2"/>
    <x v="0"/>
    <s v="USD"/>
    <n v="1415558879"/>
    <n v="1412963279"/>
    <b v="0"/>
    <n v="18"/>
    <x v="1"/>
    <x v="8"/>
    <n v="3.0579999999999998"/>
    <n v="84.944444444444443"/>
    <x v="2"/>
    <x v="8"/>
  </r>
  <r>
    <x v="661"/>
    <x v="661"/>
    <x v="660"/>
    <n v="10000"/>
    <n v="95"/>
    <x v="2"/>
    <x v="0"/>
    <s v="USD"/>
    <n v="1477236559"/>
    <n v="1474644559"/>
    <b v="0"/>
    <n v="9"/>
    <x v="1"/>
    <x v="8"/>
    <n v="0.95"/>
    <n v="10.555555555555555"/>
    <x v="2"/>
    <x v="8"/>
  </r>
  <r>
    <x v="662"/>
    <x v="662"/>
    <x v="661"/>
    <n v="39000"/>
    <n v="156"/>
    <x v="2"/>
    <x v="0"/>
    <s v="USD"/>
    <n v="1421404247"/>
    <n v="1418812247"/>
    <b v="0"/>
    <n v="4"/>
    <x v="1"/>
    <x v="8"/>
    <n v="0.4"/>
    <n v="39"/>
    <x v="2"/>
    <x v="8"/>
  </r>
  <r>
    <x v="663"/>
    <x v="663"/>
    <x v="662"/>
    <n v="200000"/>
    <n v="700"/>
    <x v="2"/>
    <x v="8"/>
    <s v="DKK"/>
    <n v="1437250456"/>
    <n v="1434658456"/>
    <b v="0"/>
    <n v="7"/>
    <x v="1"/>
    <x v="8"/>
    <n v="0.35000000000000003"/>
    <n v="100"/>
    <x v="2"/>
    <x v="8"/>
  </r>
  <r>
    <x v="664"/>
    <x v="664"/>
    <x v="663"/>
    <n v="12000"/>
    <n v="904"/>
    <x v="2"/>
    <x v="0"/>
    <s v="USD"/>
    <n v="1428940775"/>
    <n v="1426348775"/>
    <b v="0"/>
    <n v="29"/>
    <x v="1"/>
    <x v="8"/>
    <n v="7.5333333333333332"/>
    <n v="31.172413793103448"/>
    <x v="2"/>
    <x v="8"/>
  </r>
  <r>
    <x v="665"/>
    <x v="665"/>
    <x v="664"/>
    <n v="10000"/>
    <n v="1864"/>
    <x v="2"/>
    <x v="0"/>
    <s v="USD"/>
    <n v="1484327061"/>
    <n v="1479143061"/>
    <b v="0"/>
    <n v="12"/>
    <x v="1"/>
    <x v="8"/>
    <n v="18.64"/>
    <n v="155.33333333333334"/>
    <x v="2"/>
    <x v="8"/>
  </r>
  <r>
    <x v="666"/>
    <x v="666"/>
    <x v="665"/>
    <n v="200000"/>
    <n v="8"/>
    <x v="2"/>
    <x v="0"/>
    <s v="USD"/>
    <n v="1408305498"/>
    <n v="1405713498"/>
    <b v="0"/>
    <n v="4"/>
    <x v="1"/>
    <x v="8"/>
    <n v="4.0000000000000001E-3"/>
    <n v="2"/>
    <x v="2"/>
    <x v="8"/>
  </r>
  <r>
    <x v="667"/>
    <x v="667"/>
    <x v="666"/>
    <n v="50000"/>
    <n v="5010"/>
    <x v="2"/>
    <x v="13"/>
    <s v="EUR"/>
    <n v="1477731463"/>
    <n v="1474275463"/>
    <b v="0"/>
    <n v="28"/>
    <x v="1"/>
    <x v="8"/>
    <n v="10.02"/>
    <n v="178.92857142857142"/>
    <x v="2"/>
    <x v="8"/>
  </r>
  <r>
    <x v="668"/>
    <x v="668"/>
    <x v="667"/>
    <n v="15000"/>
    <n v="684"/>
    <x v="2"/>
    <x v="0"/>
    <s v="USD"/>
    <n v="1431374222"/>
    <n v="1427486222"/>
    <b v="0"/>
    <n v="25"/>
    <x v="1"/>
    <x v="8"/>
    <n v="4.5600000000000005"/>
    <n v="27.36"/>
    <x v="2"/>
    <x v="8"/>
  </r>
  <r>
    <x v="669"/>
    <x v="669"/>
    <x v="668"/>
    <n v="200000"/>
    <n v="43015"/>
    <x v="2"/>
    <x v="11"/>
    <s v="SEK"/>
    <n v="1467817258"/>
    <n v="1465225258"/>
    <b v="0"/>
    <n v="28"/>
    <x v="1"/>
    <x v="8"/>
    <n v="21.5075"/>
    <n v="1536.25"/>
    <x v="2"/>
    <x v="8"/>
  </r>
  <r>
    <x v="670"/>
    <x v="670"/>
    <x v="669"/>
    <n v="90000"/>
    <n v="26349"/>
    <x v="2"/>
    <x v="13"/>
    <s v="EUR"/>
    <n v="1466323800"/>
    <n v="1463418120"/>
    <b v="0"/>
    <n v="310"/>
    <x v="1"/>
    <x v="8"/>
    <n v="29.276666666666667"/>
    <n v="84.99677419354839"/>
    <x v="2"/>
    <x v="8"/>
  </r>
  <r>
    <x v="671"/>
    <x v="671"/>
    <x v="670"/>
    <n v="30000"/>
    <n v="11828"/>
    <x v="2"/>
    <x v="0"/>
    <s v="USD"/>
    <n v="1421208000"/>
    <n v="1418315852"/>
    <b v="0"/>
    <n v="15"/>
    <x v="1"/>
    <x v="8"/>
    <n v="39.426666666666662"/>
    <n v="788.5333333333333"/>
    <x v="2"/>
    <x v="8"/>
  </r>
  <r>
    <x v="672"/>
    <x v="672"/>
    <x v="671"/>
    <n v="50000"/>
    <n v="10814"/>
    <x v="2"/>
    <x v="0"/>
    <s v="USD"/>
    <n v="1420088340"/>
    <n v="1417410964"/>
    <b v="0"/>
    <n v="215"/>
    <x v="1"/>
    <x v="8"/>
    <n v="21.628"/>
    <n v="50.29767441860465"/>
    <x v="2"/>
    <x v="8"/>
  </r>
  <r>
    <x v="673"/>
    <x v="673"/>
    <x v="672"/>
    <n v="100000"/>
    <n v="205"/>
    <x v="2"/>
    <x v="0"/>
    <s v="USD"/>
    <n v="1409602217"/>
    <n v="1405714217"/>
    <b v="0"/>
    <n v="3"/>
    <x v="1"/>
    <x v="8"/>
    <n v="0.20500000000000002"/>
    <n v="68.333333333333329"/>
    <x v="2"/>
    <x v="8"/>
  </r>
  <r>
    <x v="674"/>
    <x v="674"/>
    <x v="673"/>
    <n v="50000"/>
    <n v="15"/>
    <x v="2"/>
    <x v="0"/>
    <s v="USD"/>
    <n v="1407811627"/>
    <n v="1402627627"/>
    <b v="0"/>
    <n v="2"/>
    <x v="1"/>
    <x v="8"/>
    <n v="0.03"/>
    <n v="7.5"/>
    <x v="2"/>
    <x v="8"/>
  </r>
  <r>
    <x v="675"/>
    <x v="675"/>
    <x v="674"/>
    <n v="6000"/>
    <n v="891"/>
    <x v="2"/>
    <x v="0"/>
    <s v="USD"/>
    <n v="1420095540"/>
    <n v="1417558804"/>
    <b v="0"/>
    <n v="26"/>
    <x v="1"/>
    <x v="8"/>
    <n v="14.85"/>
    <n v="34.269230769230766"/>
    <x v="2"/>
    <x v="8"/>
  </r>
  <r>
    <x v="676"/>
    <x v="676"/>
    <x v="675"/>
    <n v="100000"/>
    <n v="1471"/>
    <x v="2"/>
    <x v="5"/>
    <s v="CAD"/>
    <n v="1423333581"/>
    <n v="1420741581"/>
    <b v="0"/>
    <n v="24"/>
    <x v="1"/>
    <x v="8"/>
    <n v="1.4710000000000001"/>
    <n v="61.291666666666664"/>
    <x v="2"/>
    <x v="8"/>
  </r>
  <r>
    <x v="677"/>
    <x v="677"/>
    <x v="676"/>
    <n v="50000"/>
    <n v="12792"/>
    <x v="2"/>
    <x v="13"/>
    <s v="EUR"/>
    <n v="1467106895"/>
    <n v="1463218895"/>
    <b v="0"/>
    <n v="96"/>
    <x v="1"/>
    <x v="8"/>
    <n v="25.584"/>
    <n v="133.25"/>
    <x v="2"/>
    <x v="8"/>
  </r>
  <r>
    <x v="678"/>
    <x v="678"/>
    <x v="677"/>
    <n v="29000"/>
    <n v="1108"/>
    <x v="2"/>
    <x v="0"/>
    <s v="USD"/>
    <n v="1463821338"/>
    <n v="1461229338"/>
    <b v="0"/>
    <n v="17"/>
    <x v="1"/>
    <x v="8"/>
    <n v="3.8206896551724134"/>
    <n v="65.17647058823529"/>
    <x v="2"/>
    <x v="8"/>
  </r>
  <r>
    <x v="679"/>
    <x v="679"/>
    <x v="678"/>
    <n v="57000"/>
    <n v="8827"/>
    <x v="2"/>
    <x v="0"/>
    <s v="USD"/>
    <n v="1472920909"/>
    <n v="1467736909"/>
    <b v="0"/>
    <n v="94"/>
    <x v="1"/>
    <x v="8"/>
    <n v="15.485964912280703"/>
    <n v="93.90425531914893"/>
    <x v="2"/>
    <x v="8"/>
  </r>
  <r>
    <x v="680"/>
    <x v="680"/>
    <x v="679"/>
    <n v="75000"/>
    <n v="19434"/>
    <x v="2"/>
    <x v="0"/>
    <s v="USD"/>
    <n v="1410955331"/>
    <n v="1407931331"/>
    <b v="0"/>
    <n v="129"/>
    <x v="1"/>
    <x v="8"/>
    <n v="25.912000000000003"/>
    <n v="150.65116279069767"/>
    <x v="2"/>
    <x v="8"/>
  </r>
  <r>
    <x v="681"/>
    <x v="681"/>
    <x v="680"/>
    <n v="2500"/>
    <n v="1"/>
    <x v="2"/>
    <x v="0"/>
    <s v="USD"/>
    <n v="1477509604"/>
    <n v="1474917604"/>
    <b v="0"/>
    <n v="1"/>
    <x v="1"/>
    <x v="8"/>
    <n v="0.04"/>
    <n v="1"/>
    <x v="2"/>
    <x v="8"/>
  </r>
  <r>
    <x v="682"/>
    <x v="682"/>
    <x v="681"/>
    <n v="50000"/>
    <n v="53"/>
    <x v="2"/>
    <x v="0"/>
    <s v="USD"/>
    <n v="1489512122"/>
    <n v="1486923722"/>
    <b v="0"/>
    <n v="4"/>
    <x v="1"/>
    <x v="8"/>
    <n v="0.106"/>
    <n v="13.25"/>
    <x v="2"/>
    <x v="8"/>
  </r>
  <r>
    <x v="683"/>
    <x v="683"/>
    <x v="682"/>
    <n v="35000"/>
    <n v="298"/>
    <x v="2"/>
    <x v="0"/>
    <s v="USD"/>
    <n v="1477949764"/>
    <n v="1474493764"/>
    <b v="0"/>
    <n v="3"/>
    <x v="1"/>
    <x v="8"/>
    <n v="0.85142857142857142"/>
    <n v="99.333333333333329"/>
    <x v="2"/>
    <x v="8"/>
  </r>
  <r>
    <x v="684"/>
    <x v="684"/>
    <x v="683"/>
    <n v="320000"/>
    <n v="23948"/>
    <x v="2"/>
    <x v="0"/>
    <s v="USD"/>
    <n v="1406257200"/>
    <n v="1403176891"/>
    <b v="0"/>
    <n v="135"/>
    <x v="1"/>
    <x v="8"/>
    <n v="7.4837500000000006"/>
    <n v="177.39259259259259"/>
    <x v="2"/>
    <x v="8"/>
  </r>
  <r>
    <x v="685"/>
    <x v="685"/>
    <x v="684"/>
    <n v="2000"/>
    <n v="553"/>
    <x v="2"/>
    <x v="0"/>
    <s v="USD"/>
    <n v="1421095672"/>
    <n v="1417207672"/>
    <b v="0"/>
    <n v="10"/>
    <x v="1"/>
    <x v="8"/>
    <n v="27.650000000000002"/>
    <n v="55.3"/>
    <x v="2"/>
    <x v="8"/>
  </r>
  <r>
    <x v="686"/>
    <x v="686"/>
    <x v="685"/>
    <n v="500000"/>
    <n v="0"/>
    <x v="2"/>
    <x v="13"/>
    <s v="EUR"/>
    <n v="1438618170"/>
    <n v="1436026170"/>
    <b v="0"/>
    <n v="0"/>
    <x v="1"/>
    <x v="8"/>
    <n v="0"/>
    <e v="#DIV/0!"/>
    <x v="2"/>
    <x v="8"/>
  </r>
  <r>
    <x v="687"/>
    <x v="687"/>
    <x v="686"/>
    <n v="100000"/>
    <n v="3550"/>
    <x v="2"/>
    <x v="14"/>
    <s v="MXN"/>
    <n v="1486317653"/>
    <n v="1481133653"/>
    <b v="0"/>
    <n v="6"/>
    <x v="1"/>
    <x v="8"/>
    <n v="3.55"/>
    <n v="591.66666666666663"/>
    <x v="2"/>
    <x v="8"/>
  </r>
  <r>
    <x v="688"/>
    <x v="688"/>
    <x v="687"/>
    <n v="20000"/>
    <n v="14598"/>
    <x v="2"/>
    <x v="0"/>
    <s v="USD"/>
    <n v="1444876253"/>
    <n v="1442284253"/>
    <b v="0"/>
    <n v="36"/>
    <x v="1"/>
    <x v="8"/>
    <n v="72.989999999999995"/>
    <n v="405.5"/>
    <x v="2"/>
    <x v="8"/>
  </r>
  <r>
    <x v="689"/>
    <x v="689"/>
    <x v="688"/>
    <n v="200000"/>
    <n v="115297.5"/>
    <x v="2"/>
    <x v="0"/>
    <s v="USD"/>
    <n v="1481173140"/>
    <n v="1478016097"/>
    <b v="0"/>
    <n v="336"/>
    <x v="1"/>
    <x v="8"/>
    <n v="57.648750000000007"/>
    <n v="343.14732142857144"/>
    <x v="2"/>
    <x v="8"/>
  </r>
  <r>
    <x v="690"/>
    <x v="690"/>
    <x v="689"/>
    <n v="20000"/>
    <n v="2468"/>
    <x v="2"/>
    <x v="0"/>
    <s v="USD"/>
    <n v="1473400800"/>
    <n v="1469718841"/>
    <b v="0"/>
    <n v="34"/>
    <x v="1"/>
    <x v="8"/>
    <n v="12.34"/>
    <n v="72.588235294117652"/>
    <x v="2"/>
    <x v="8"/>
  </r>
  <r>
    <x v="691"/>
    <x v="691"/>
    <x v="690"/>
    <n v="50000"/>
    <n v="260"/>
    <x v="2"/>
    <x v="0"/>
    <s v="USD"/>
    <n v="1435711246"/>
    <n v="1433292046"/>
    <b v="0"/>
    <n v="10"/>
    <x v="1"/>
    <x v="8"/>
    <n v="0.52"/>
    <n v="26"/>
    <x v="2"/>
    <x v="8"/>
  </r>
  <r>
    <x v="692"/>
    <x v="692"/>
    <x v="691"/>
    <n v="20000"/>
    <n v="1306"/>
    <x v="2"/>
    <x v="1"/>
    <s v="GBP"/>
    <n v="1482397263"/>
    <n v="1479805263"/>
    <b v="0"/>
    <n v="201"/>
    <x v="1"/>
    <x v="8"/>
    <n v="6.5299999999999994"/>
    <n v="6.4975124378109452"/>
    <x v="2"/>
    <x v="8"/>
  </r>
  <r>
    <x v="693"/>
    <x v="693"/>
    <x v="692"/>
    <n v="100000"/>
    <n v="35338"/>
    <x v="2"/>
    <x v="0"/>
    <s v="USD"/>
    <n v="1430421827"/>
    <n v="1427829827"/>
    <b v="0"/>
    <n v="296"/>
    <x v="1"/>
    <x v="8"/>
    <n v="35.338000000000001"/>
    <n v="119.38513513513513"/>
    <x v="2"/>
    <x v="8"/>
  </r>
  <r>
    <x v="694"/>
    <x v="694"/>
    <x v="693"/>
    <n v="150000"/>
    <n v="590"/>
    <x v="2"/>
    <x v="0"/>
    <s v="USD"/>
    <n v="1485964559"/>
    <n v="1483372559"/>
    <b v="0"/>
    <n v="7"/>
    <x v="1"/>
    <x v="8"/>
    <n v="0.39333333333333331"/>
    <n v="84.285714285714292"/>
    <x v="2"/>
    <x v="8"/>
  </r>
  <r>
    <x v="695"/>
    <x v="695"/>
    <x v="694"/>
    <n v="60000"/>
    <n v="636"/>
    <x v="2"/>
    <x v="0"/>
    <s v="USD"/>
    <n v="1414758620"/>
    <n v="1412166620"/>
    <b v="0"/>
    <n v="7"/>
    <x v="1"/>
    <x v="8"/>
    <n v="1.06"/>
    <n v="90.857142857142861"/>
    <x v="2"/>
    <x v="8"/>
  </r>
  <r>
    <x v="696"/>
    <x v="696"/>
    <x v="695"/>
    <n v="175000"/>
    <n v="1"/>
    <x v="2"/>
    <x v="9"/>
    <s v="EUR"/>
    <n v="1406326502"/>
    <n v="1403734502"/>
    <b v="0"/>
    <n v="1"/>
    <x v="1"/>
    <x v="8"/>
    <n v="5.7142857142857147E-4"/>
    <n v="1"/>
    <x v="2"/>
    <x v="8"/>
  </r>
  <r>
    <x v="697"/>
    <x v="697"/>
    <x v="696"/>
    <n v="5000"/>
    <n v="2319"/>
    <x v="2"/>
    <x v="12"/>
    <s v="EUR"/>
    <n v="1454502789"/>
    <n v="1453206789"/>
    <b v="0"/>
    <n v="114"/>
    <x v="1"/>
    <x v="8"/>
    <n v="46.379999999999995"/>
    <n v="20.342105263157894"/>
    <x v="2"/>
    <x v="8"/>
  </r>
  <r>
    <x v="698"/>
    <x v="698"/>
    <x v="697"/>
    <n v="100000"/>
    <n v="15390"/>
    <x v="2"/>
    <x v="0"/>
    <s v="USD"/>
    <n v="1411005600"/>
    <n v="1408141245"/>
    <b v="0"/>
    <n v="29"/>
    <x v="1"/>
    <x v="8"/>
    <n v="15.39"/>
    <n v="530.68965517241384"/>
    <x v="2"/>
    <x v="8"/>
  </r>
  <r>
    <x v="699"/>
    <x v="699"/>
    <x v="698"/>
    <n v="130000"/>
    <n v="107148.74"/>
    <x v="2"/>
    <x v="0"/>
    <s v="USD"/>
    <n v="1385136000"/>
    <n v="1381923548"/>
    <b v="0"/>
    <n v="890"/>
    <x v="1"/>
    <x v="8"/>
    <n v="82.422107692307705"/>
    <n v="120.39184269662923"/>
    <x v="2"/>
    <x v="8"/>
  </r>
  <r>
    <x v="700"/>
    <x v="700"/>
    <x v="699"/>
    <n v="15000"/>
    <n v="403"/>
    <x v="2"/>
    <x v="3"/>
    <s v="EUR"/>
    <n v="1484065881"/>
    <n v="1481473881"/>
    <b v="0"/>
    <n v="31"/>
    <x v="1"/>
    <x v="8"/>
    <n v="2.6866666666666665"/>
    <n v="13"/>
    <x v="2"/>
    <x v="8"/>
  </r>
  <r>
    <x v="701"/>
    <x v="701"/>
    <x v="700"/>
    <n v="23000"/>
    <n v="6118"/>
    <x v="2"/>
    <x v="1"/>
    <s v="GBP"/>
    <n v="1406130880"/>
    <n v="1403538880"/>
    <b v="0"/>
    <n v="21"/>
    <x v="1"/>
    <x v="8"/>
    <n v="26.6"/>
    <n v="291.33333333333331"/>
    <x v="2"/>
    <x v="8"/>
  </r>
  <r>
    <x v="702"/>
    <x v="702"/>
    <x v="701"/>
    <n v="15000"/>
    <n v="4622.01"/>
    <x v="2"/>
    <x v="0"/>
    <s v="USD"/>
    <n v="1480011987"/>
    <n v="1477416387"/>
    <b v="0"/>
    <n v="37"/>
    <x v="1"/>
    <x v="8"/>
    <n v="30.813400000000001"/>
    <n v="124.9191891891892"/>
    <x v="2"/>
    <x v="8"/>
  </r>
  <r>
    <x v="703"/>
    <x v="703"/>
    <x v="702"/>
    <n v="15000"/>
    <n v="837"/>
    <x v="2"/>
    <x v="0"/>
    <s v="USD"/>
    <n v="1485905520"/>
    <n v="1481150949"/>
    <b v="0"/>
    <n v="7"/>
    <x v="1"/>
    <x v="8"/>
    <n v="5.58"/>
    <n v="119.57142857142857"/>
    <x v="2"/>
    <x v="8"/>
  </r>
  <r>
    <x v="704"/>
    <x v="704"/>
    <x v="703"/>
    <n v="55000"/>
    <n v="481"/>
    <x v="2"/>
    <x v="5"/>
    <s v="CAD"/>
    <n v="1487565468"/>
    <n v="1482381468"/>
    <b v="0"/>
    <n v="4"/>
    <x v="1"/>
    <x v="8"/>
    <n v="0.87454545454545463"/>
    <n v="120.25"/>
    <x v="2"/>
    <x v="8"/>
  </r>
  <r>
    <x v="705"/>
    <x v="705"/>
    <x v="704"/>
    <n v="100000"/>
    <n v="977"/>
    <x v="2"/>
    <x v="9"/>
    <s v="EUR"/>
    <n v="1484999278"/>
    <n v="1482407278"/>
    <b v="0"/>
    <n v="5"/>
    <x v="1"/>
    <x v="8"/>
    <n v="0.97699999999999987"/>
    <n v="195.4"/>
    <x v="2"/>
    <x v="8"/>
  </r>
  <r>
    <x v="706"/>
    <x v="706"/>
    <x v="705"/>
    <n v="100000"/>
    <n v="0"/>
    <x v="2"/>
    <x v="3"/>
    <s v="EUR"/>
    <n v="1481740740"/>
    <n v="1478130783"/>
    <b v="0"/>
    <n v="0"/>
    <x v="1"/>
    <x v="8"/>
    <n v="0"/>
    <e v="#DIV/0!"/>
    <x v="2"/>
    <x v="8"/>
  </r>
  <r>
    <x v="707"/>
    <x v="707"/>
    <x v="706"/>
    <n v="68000"/>
    <n v="53670.6"/>
    <x v="2"/>
    <x v="1"/>
    <s v="GBP"/>
    <n v="1483286127"/>
    <n v="1479830127"/>
    <b v="0"/>
    <n v="456"/>
    <x v="1"/>
    <x v="8"/>
    <n v="78.927352941176466"/>
    <n v="117.69868421052631"/>
    <x v="2"/>
    <x v="8"/>
  </r>
  <r>
    <x v="708"/>
    <x v="708"/>
    <x v="707"/>
    <n v="40000"/>
    <n v="8837"/>
    <x v="2"/>
    <x v="1"/>
    <s v="GBP"/>
    <n v="1410616600"/>
    <n v="1405432600"/>
    <b v="0"/>
    <n v="369"/>
    <x v="1"/>
    <x v="8"/>
    <n v="22.092500000000001"/>
    <n v="23.948509485094849"/>
    <x v="2"/>
    <x v="8"/>
  </r>
  <r>
    <x v="709"/>
    <x v="709"/>
    <x v="708"/>
    <n v="15000"/>
    <n v="61"/>
    <x v="2"/>
    <x v="0"/>
    <s v="USD"/>
    <n v="1417741159"/>
    <n v="1415149159"/>
    <b v="0"/>
    <n v="2"/>
    <x v="1"/>
    <x v="8"/>
    <n v="0.40666666666666662"/>
    <n v="30.5"/>
    <x v="2"/>
    <x v="8"/>
  </r>
  <r>
    <x v="710"/>
    <x v="710"/>
    <x v="709"/>
    <n v="1200"/>
    <n v="0"/>
    <x v="2"/>
    <x v="5"/>
    <s v="CAD"/>
    <n v="1408495440"/>
    <n v="1405640302"/>
    <b v="0"/>
    <n v="0"/>
    <x v="1"/>
    <x v="8"/>
    <n v="0"/>
    <e v="#DIV/0!"/>
    <x v="2"/>
    <x v="8"/>
  </r>
  <r>
    <x v="711"/>
    <x v="711"/>
    <x v="710"/>
    <n v="100000"/>
    <n v="33791"/>
    <x v="2"/>
    <x v="9"/>
    <s v="EUR"/>
    <n v="1481716868"/>
    <n v="1478257268"/>
    <b v="0"/>
    <n v="338"/>
    <x v="1"/>
    <x v="8"/>
    <n v="33.790999999999997"/>
    <n v="99.973372781065095"/>
    <x v="2"/>
    <x v="8"/>
  </r>
  <r>
    <x v="712"/>
    <x v="712"/>
    <x v="711"/>
    <n v="48500"/>
    <n v="105"/>
    <x v="2"/>
    <x v="0"/>
    <s v="USD"/>
    <n v="1455466832"/>
    <n v="1452874832"/>
    <b v="0"/>
    <n v="4"/>
    <x v="1"/>
    <x v="8"/>
    <n v="0.21649484536082475"/>
    <n v="26.25"/>
    <x v="2"/>
    <x v="8"/>
  </r>
  <r>
    <x v="713"/>
    <x v="713"/>
    <x v="712"/>
    <n v="25000"/>
    <n v="199"/>
    <x v="2"/>
    <x v="13"/>
    <s v="EUR"/>
    <n v="1465130532"/>
    <n v="1462538532"/>
    <b v="0"/>
    <n v="1"/>
    <x v="1"/>
    <x v="8"/>
    <n v="0.79600000000000004"/>
    <n v="199"/>
    <x v="2"/>
    <x v="8"/>
  </r>
  <r>
    <x v="714"/>
    <x v="714"/>
    <x v="713"/>
    <n v="15000"/>
    <n v="2249"/>
    <x v="2"/>
    <x v="0"/>
    <s v="USD"/>
    <n v="1488308082"/>
    <n v="1483124082"/>
    <b v="0"/>
    <n v="28"/>
    <x v="1"/>
    <x v="8"/>
    <n v="14.993333333333334"/>
    <n v="80.321428571428569"/>
    <x v="2"/>
    <x v="8"/>
  </r>
  <r>
    <x v="715"/>
    <x v="715"/>
    <x v="714"/>
    <n v="27500"/>
    <n v="1389"/>
    <x v="2"/>
    <x v="0"/>
    <s v="USD"/>
    <n v="1446693040"/>
    <n v="1443233440"/>
    <b v="0"/>
    <n v="12"/>
    <x v="1"/>
    <x v="8"/>
    <n v="5.0509090909090908"/>
    <n v="115.75"/>
    <x v="2"/>
    <x v="8"/>
  </r>
  <r>
    <x v="716"/>
    <x v="716"/>
    <x v="715"/>
    <n v="7000"/>
    <n v="715"/>
    <x v="2"/>
    <x v="0"/>
    <s v="USD"/>
    <n v="1417392000"/>
    <n v="1414511307"/>
    <b v="0"/>
    <n v="16"/>
    <x v="1"/>
    <x v="8"/>
    <n v="10.214285714285715"/>
    <n v="44.6875"/>
    <x v="2"/>
    <x v="8"/>
  </r>
  <r>
    <x v="717"/>
    <x v="717"/>
    <x v="716"/>
    <n v="100000"/>
    <n v="305"/>
    <x v="2"/>
    <x v="0"/>
    <s v="USD"/>
    <n v="1409949002"/>
    <n v="1407357002"/>
    <b v="0"/>
    <n v="4"/>
    <x v="1"/>
    <x v="8"/>
    <n v="0.30499999999999999"/>
    <n v="76.25"/>
    <x v="2"/>
    <x v="8"/>
  </r>
  <r>
    <x v="718"/>
    <x v="718"/>
    <x v="717"/>
    <n v="12000"/>
    <n v="90"/>
    <x v="2"/>
    <x v="0"/>
    <s v="USD"/>
    <n v="1487397540"/>
    <n v="1484684247"/>
    <b v="0"/>
    <n v="4"/>
    <x v="1"/>
    <x v="8"/>
    <n v="0.75"/>
    <n v="22.5"/>
    <x v="2"/>
    <x v="8"/>
  </r>
  <r>
    <x v="719"/>
    <x v="719"/>
    <x v="718"/>
    <n v="15000"/>
    <n v="194"/>
    <x v="2"/>
    <x v="0"/>
    <s v="USD"/>
    <n v="1456189076"/>
    <n v="1454979476"/>
    <b v="0"/>
    <n v="10"/>
    <x v="1"/>
    <x v="8"/>
    <n v="1.2933333333333332"/>
    <n v="19.399999999999999"/>
    <x v="2"/>
    <x v="8"/>
  </r>
  <r>
    <x v="720"/>
    <x v="720"/>
    <x v="719"/>
    <n v="1900"/>
    <n v="2735"/>
    <x v="0"/>
    <x v="0"/>
    <s v="USD"/>
    <n v="1327851291"/>
    <n v="1325432091"/>
    <b v="0"/>
    <n v="41"/>
    <x v="0"/>
    <x v="9"/>
    <n v="143.94736842105263"/>
    <n v="66.707317073170728"/>
    <x v="3"/>
    <x v="9"/>
  </r>
  <r>
    <x v="721"/>
    <x v="721"/>
    <x v="720"/>
    <n v="8200"/>
    <n v="10013"/>
    <x v="0"/>
    <x v="0"/>
    <s v="USD"/>
    <n v="1406900607"/>
    <n v="1403012607"/>
    <b v="0"/>
    <n v="119"/>
    <x v="0"/>
    <x v="9"/>
    <n v="122.10975609756099"/>
    <n v="84.142857142857139"/>
    <x v="3"/>
    <x v="9"/>
  </r>
  <r>
    <x v="722"/>
    <x v="722"/>
    <x v="721"/>
    <n v="25000"/>
    <n v="33006"/>
    <x v="0"/>
    <x v="0"/>
    <s v="USD"/>
    <n v="1333909178"/>
    <n v="1331320778"/>
    <b v="0"/>
    <n v="153"/>
    <x v="0"/>
    <x v="9"/>
    <n v="132.024"/>
    <n v="215.72549019607843"/>
    <x v="3"/>
    <x v="9"/>
  </r>
  <r>
    <x v="723"/>
    <x v="723"/>
    <x v="722"/>
    <n v="5000"/>
    <n v="5469"/>
    <x v="0"/>
    <x v="0"/>
    <s v="USD"/>
    <n v="1438228740"/>
    <n v="1435606549"/>
    <b v="0"/>
    <n v="100"/>
    <x v="0"/>
    <x v="9"/>
    <n v="109.38000000000001"/>
    <n v="54.69"/>
    <x v="3"/>
    <x v="9"/>
  </r>
  <r>
    <x v="724"/>
    <x v="724"/>
    <x v="723"/>
    <n v="7000"/>
    <n v="7383.01"/>
    <x v="0"/>
    <x v="0"/>
    <s v="USD"/>
    <n v="1309447163"/>
    <n v="1306855163"/>
    <b v="0"/>
    <n v="143"/>
    <x v="0"/>
    <x v="9"/>
    <n v="105.47157142857144"/>
    <n v="51.62944055944056"/>
    <x v="3"/>
    <x v="9"/>
  </r>
  <r>
    <x v="725"/>
    <x v="725"/>
    <x v="724"/>
    <n v="20000"/>
    <n v="20070"/>
    <x v="0"/>
    <x v="0"/>
    <s v="USD"/>
    <n v="1450018912"/>
    <n v="1447426912"/>
    <b v="0"/>
    <n v="140"/>
    <x v="0"/>
    <x v="9"/>
    <n v="100.35000000000001"/>
    <n v="143.35714285714286"/>
    <x v="3"/>
    <x v="9"/>
  </r>
  <r>
    <x v="726"/>
    <x v="726"/>
    <x v="725"/>
    <n v="2500"/>
    <n v="2535"/>
    <x v="0"/>
    <x v="0"/>
    <s v="USD"/>
    <n v="1365728487"/>
    <n v="1363136487"/>
    <b v="0"/>
    <n v="35"/>
    <x v="0"/>
    <x v="9"/>
    <n v="101.4"/>
    <n v="72.428571428571431"/>
    <x v="3"/>
    <x v="9"/>
  </r>
  <r>
    <x v="727"/>
    <x v="727"/>
    <x v="726"/>
    <n v="3500"/>
    <n v="5443"/>
    <x v="0"/>
    <x v="0"/>
    <s v="USD"/>
    <n v="1358198400"/>
    <n v="1354580949"/>
    <b v="0"/>
    <n v="149"/>
    <x v="0"/>
    <x v="9"/>
    <n v="155.51428571428571"/>
    <n v="36.530201342281877"/>
    <x v="3"/>
    <x v="9"/>
  </r>
  <r>
    <x v="728"/>
    <x v="728"/>
    <x v="727"/>
    <n v="7500"/>
    <n v="7917.45"/>
    <x v="0"/>
    <x v="0"/>
    <s v="USD"/>
    <n v="1313957157"/>
    <n v="1310069157"/>
    <b v="0"/>
    <n v="130"/>
    <x v="0"/>
    <x v="9"/>
    <n v="105.566"/>
    <n v="60.903461538461535"/>
    <x v="3"/>
    <x v="9"/>
  </r>
  <r>
    <x v="729"/>
    <x v="729"/>
    <x v="728"/>
    <n v="4000"/>
    <n v="5226"/>
    <x v="0"/>
    <x v="0"/>
    <s v="USD"/>
    <n v="1348028861"/>
    <n v="1342844861"/>
    <b v="0"/>
    <n v="120"/>
    <x v="0"/>
    <x v="9"/>
    <n v="130.65"/>
    <n v="43.55"/>
    <x v="3"/>
    <x v="9"/>
  </r>
  <r>
    <x v="730"/>
    <x v="730"/>
    <x v="729"/>
    <n v="20000"/>
    <n v="26438"/>
    <x v="0"/>
    <x v="0"/>
    <s v="USD"/>
    <n v="1323280391"/>
    <n v="1320688391"/>
    <b v="0"/>
    <n v="265"/>
    <x v="0"/>
    <x v="9"/>
    <n v="132.19"/>
    <n v="99.766037735849054"/>
    <x v="3"/>
    <x v="9"/>
  </r>
  <r>
    <x v="731"/>
    <x v="731"/>
    <x v="730"/>
    <n v="5000"/>
    <n v="6300"/>
    <x v="0"/>
    <x v="0"/>
    <s v="USD"/>
    <n v="1327212000"/>
    <n v="1322852747"/>
    <b v="0"/>
    <n v="71"/>
    <x v="0"/>
    <x v="9"/>
    <n v="126"/>
    <n v="88.732394366197184"/>
    <x v="3"/>
    <x v="9"/>
  </r>
  <r>
    <x v="732"/>
    <x v="732"/>
    <x v="731"/>
    <n v="40"/>
    <n v="64"/>
    <x v="0"/>
    <x v="1"/>
    <s v="GBP"/>
    <n v="1380449461"/>
    <n v="1375265461"/>
    <b v="0"/>
    <n v="13"/>
    <x v="0"/>
    <x v="9"/>
    <n v="160"/>
    <n v="4.9230769230769234"/>
    <x v="3"/>
    <x v="9"/>
  </r>
  <r>
    <x v="733"/>
    <x v="733"/>
    <x v="732"/>
    <n v="2500"/>
    <n v="3012"/>
    <x v="0"/>
    <x v="1"/>
    <s v="GBP"/>
    <n v="1387533892"/>
    <n v="1384941892"/>
    <b v="0"/>
    <n v="169"/>
    <x v="0"/>
    <x v="9"/>
    <n v="120.48"/>
    <n v="17.822485207100591"/>
    <x v="3"/>
    <x v="9"/>
  </r>
  <r>
    <x v="734"/>
    <x v="734"/>
    <x v="733"/>
    <n v="8500"/>
    <n v="10670"/>
    <x v="0"/>
    <x v="5"/>
    <s v="CAD"/>
    <n v="1431147600"/>
    <n v="1428465420"/>
    <b v="0"/>
    <n v="57"/>
    <x v="0"/>
    <x v="9"/>
    <n v="125.52941176470588"/>
    <n v="187.19298245614036"/>
    <x v="3"/>
    <x v="9"/>
  </r>
  <r>
    <x v="735"/>
    <x v="735"/>
    <x v="734"/>
    <n v="47000"/>
    <n v="53771"/>
    <x v="0"/>
    <x v="0"/>
    <s v="USD"/>
    <n v="1417653540"/>
    <n v="1414975346"/>
    <b v="0"/>
    <n v="229"/>
    <x v="0"/>
    <x v="9"/>
    <n v="114.40638297872341"/>
    <n v="234.80786026200875"/>
    <x v="3"/>
    <x v="9"/>
  </r>
  <r>
    <x v="736"/>
    <x v="736"/>
    <x v="735"/>
    <n v="3600"/>
    <n v="11345"/>
    <x v="0"/>
    <x v="0"/>
    <s v="USD"/>
    <n v="1385009940"/>
    <n v="1383327440"/>
    <b v="0"/>
    <n v="108"/>
    <x v="0"/>
    <x v="9"/>
    <n v="315.13888888888891"/>
    <n v="105.04629629629629"/>
    <x v="3"/>
    <x v="9"/>
  </r>
  <r>
    <x v="737"/>
    <x v="737"/>
    <x v="736"/>
    <n v="5000"/>
    <n v="6120"/>
    <x v="0"/>
    <x v="0"/>
    <s v="USD"/>
    <n v="1392408000"/>
    <n v="1390890987"/>
    <b v="0"/>
    <n v="108"/>
    <x v="0"/>
    <x v="9"/>
    <n v="122.39999999999999"/>
    <n v="56.666666666666664"/>
    <x v="3"/>
    <x v="9"/>
  </r>
  <r>
    <x v="738"/>
    <x v="738"/>
    <x v="737"/>
    <n v="1500"/>
    <n v="1601"/>
    <x v="0"/>
    <x v="0"/>
    <s v="USD"/>
    <n v="1417409940"/>
    <n v="1414765794"/>
    <b v="0"/>
    <n v="41"/>
    <x v="0"/>
    <x v="9"/>
    <n v="106.73333333333332"/>
    <n v="39.048780487804876"/>
    <x v="3"/>
    <x v="9"/>
  </r>
  <r>
    <x v="739"/>
    <x v="739"/>
    <x v="738"/>
    <n v="6000"/>
    <n v="9500"/>
    <x v="0"/>
    <x v="0"/>
    <s v="USD"/>
    <n v="1407758629"/>
    <n v="1404907429"/>
    <b v="0"/>
    <n v="139"/>
    <x v="0"/>
    <x v="9"/>
    <n v="158.33333333333331"/>
    <n v="68.345323741007192"/>
    <x v="3"/>
    <x v="9"/>
  </r>
  <r>
    <x v="740"/>
    <x v="740"/>
    <x v="739"/>
    <n v="3000"/>
    <n v="3222"/>
    <x v="0"/>
    <x v="0"/>
    <s v="USD"/>
    <n v="1434857482"/>
    <n v="1433647882"/>
    <b v="0"/>
    <n v="19"/>
    <x v="0"/>
    <x v="9"/>
    <n v="107.4"/>
    <n v="169.57894736842104"/>
    <x v="3"/>
    <x v="9"/>
  </r>
  <r>
    <x v="741"/>
    <x v="741"/>
    <x v="740"/>
    <n v="13000"/>
    <n v="13293.8"/>
    <x v="0"/>
    <x v="0"/>
    <s v="USD"/>
    <n v="1370964806"/>
    <n v="1367940806"/>
    <b v="0"/>
    <n v="94"/>
    <x v="0"/>
    <x v="9"/>
    <n v="102.25999999999999"/>
    <n v="141.42340425531913"/>
    <x v="3"/>
    <x v="9"/>
  </r>
  <r>
    <x v="742"/>
    <x v="742"/>
    <x v="741"/>
    <n v="1400"/>
    <n v="1550"/>
    <x v="0"/>
    <x v="0"/>
    <s v="USD"/>
    <n v="1395435712"/>
    <n v="1392847312"/>
    <b v="0"/>
    <n v="23"/>
    <x v="0"/>
    <x v="9"/>
    <n v="110.71428571428572"/>
    <n v="67.391304347826093"/>
    <x v="3"/>
    <x v="9"/>
  </r>
  <r>
    <x v="743"/>
    <x v="743"/>
    <x v="742"/>
    <n v="550"/>
    <n v="814"/>
    <x v="0"/>
    <x v="0"/>
    <s v="USD"/>
    <n v="1334610000"/>
    <n v="1332435685"/>
    <b v="0"/>
    <n v="15"/>
    <x v="0"/>
    <x v="9"/>
    <n v="148"/>
    <n v="54.266666666666666"/>
    <x v="3"/>
    <x v="9"/>
  </r>
  <r>
    <x v="744"/>
    <x v="744"/>
    <x v="743"/>
    <n v="5000"/>
    <n v="5116"/>
    <x v="0"/>
    <x v="0"/>
    <s v="USD"/>
    <n v="1355439503"/>
    <n v="1352847503"/>
    <b v="0"/>
    <n v="62"/>
    <x v="0"/>
    <x v="9"/>
    <n v="102.32000000000001"/>
    <n v="82.516129032258064"/>
    <x v="3"/>
    <x v="9"/>
  </r>
  <r>
    <x v="745"/>
    <x v="745"/>
    <x v="744"/>
    <n v="2220"/>
    <n v="3976"/>
    <x v="0"/>
    <x v="0"/>
    <s v="USD"/>
    <n v="1367588645"/>
    <n v="1364996645"/>
    <b v="0"/>
    <n v="74"/>
    <x v="0"/>
    <x v="9"/>
    <n v="179.09909909909908"/>
    <n v="53.729729729729726"/>
    <x v="3"/>
    <x v="9"/>
  </r>
  <r>
    <x v="746"/>
    <x v="746"/>
    <x v="745"/>
    <n v="2987"/>
    <n v="3318"/>
    <x v="0"/>
    <x v="0"/>
    <s v="USD"/>
    <n v="1348372740"/>
    <n v="1346806909"/>
    <b v="0"/>
    <n v="97"/>
    <x v="0"/>
    <x v="9"/>
    <n v="111.08135252761969"/>
    <n v="34.206185567010309"/>
    <x v="3"/>
    <x v="9"/>
  </r>
  <r>
    <x v="747"/>
    <x v="747"/>
    <x v="746"/>
    <n v="7000"/>
    <n v="7003"/>
    <x v="0"/>
    <x v="9"/>
    <s v="EUR"/>
    <n v="1421319240"/>
    <n v="1418649019"/>
    <b v="0"/>
    <n v="55"/>
    <x v="0"/>
    <x v="9"/>
    <n v="100.04285714285714"/>
    <n v="127.32727272727273"/>
    <x v="3"/>
    <x v="9"/>
  </r>
  <r>
    <x v="748"/>
    <x v="748"/>
    <x v="747"/>
    <n v="2000"/>
    <n v="2005"/>
    <x v="0"/>
    <x v="0"/>
    <s v="USD"/>
    <n v="1407701966"/>
    <n v="1405109966"/>
    <b v="0"/>
    <n v="44"/>
    <x v="0"/>
    <x v="9"/>
    <n v="100.25"/>
    <n v="45.56818181818182"/>
    <x v="3"/>
    <x v="9"/>
  </r>
  <r>
    <x v="749"/>
    <x v="749"/>
    <x v="748"/>
    <n v="10000"/>
    <n v="10556"/>
    <x v="0"/>
    <x v="0"/>
    <s v="USD"/>
    <n v="1485642930"/>
    <n v="1483050930"/>
    <b v="0"/>
    <n v="110"/>
    <x v="0"/>
    <x v="9"/>
    <n v="105.56"/>
    <n v="95.963636363636368"/>
    <x v="3"/>
    <x v="9"/>
  </r>
  <r>
    <x v="750"/>
    <x v="750"/>
    <x v="749"/>
    <n v="4444"/>
    <n v="4559"/>
    <x v="0"/>
    <x v="0"/>
    <s v="USD"/>
    <n v="1361739872"/>
    <n v="1359147872"/>
    <b v="0"/>
    <n v="59"/>
    <x v="0"/>
    <x v="9"/>
    <n v="102.58775877587757"/>
    <n v="77.271186440677965"/>
    <x v="3"/>
    <x v="9"/>
  </r>
  <r>
    <x v="751"/>
    <x v="751"/>
    <x v="750"/>
    <n v="3000"/>
    <n v="3555"/>
    <x v="0"/>
    <x v="0"/>
    <s v="USD"/>
    <n v="1312470475"/>
    <n v="1308496075"/>
    <b v="0"/>
    <n v="62"/>
    <x v="0"/>
    <x v="9"/>
    <n v="118.5"/>
    <n v="57.338709677419352"/>
    <x v="3"/>
    <x v="9"/>
  </r>
  <r>
    <x v="752"/>
    <x v="752"/>
    <x v="751"/>
    <n v="5000"/>
    <n v="5585"/>
    <x v="0"/>
    <x v="2"/>
    <s v="AUD"/>
    <n v="1476615600"/>
    <n v="1474884417"/>
    <b v="0"/>
    <n v="105"/>
    <x v="0"/>
    <x v="9"/>
    <n v="111.7"/>
    <n v="53.19047619047619"/>
    <x v="3"/>
    <x v="9"/>
  </r>
  <r>
    <x v="753"/>
    <x v="753"/>
    <x v="752"/>
    <n v="10000"/>
    <n v="12800"/>
    <x v="0"/>
    <x v="0"/>
    <s v="USD"/>
    <n v="1423922991"/>
    <n v="1421330991"/>
    <b v="0"/>
    <n v="26"/>
    <x v="0"/>
    <x v="9"/>
    <n v="128"/>
    <n v="492.30769230769232"/>
    <x v="3"/>
    <x v="9"/>
  </r>
  <r>
    <x v="754"/>
    <x v="754"/>
    <x v="753"/>
    <n v="2000"/>
    <n v="2075"/>
    <x v="0"/>
    <x v="0"/>
    <s v="USD"/>
    <n v="1357408721"/>
    <n v="1354816721"/>
    <b v="0"/>
    <n v="49"/>
    <x v="0"/>
    <x v="9"/>
    <n v="103.75000000000001"/>
    <n v="42.346938775510203"/>
    <x v="3"/>
    <x v="9"/>
  </r>
  <r>
    <x v="755"/>
    <x v="755"/>
    <x v="754"/>
    <n v="2500"/>
    <n v="2547.69"/>
    <x v="0"/>
    <x v="0"/>
    <s v="USD"/>
    <n v="1369010460"/>
    <n v="1366381877"/>
    <b v="0"/>
    <n v="68"/>
    <x v="0"/>
    <x v="9"/>
    <n v="101.9076"/>
    <n v="37.466029411764708"/>
    <x v="3"/>
    <x v="9"/>
  </r>
  <r>
    <x v="756"/>
    <x v="756"/>
    <x v="755"/>
    <n v="700"/>
    <n v="824"/>
    <x v="0"/>
    <x v="0"/>
    <s v="USD"/>
    <n v="1303147459"/>
    <n v="1297880659"/>
    <b v="0"/>
    <n v="22"/>
    <x v="0"/>
    <x v="9"/>
    <n v="117.71428571428571"/>
    <n v="37.454545454545453"/>
    <x v="3"/>
    <x v="9"/>
  </r>
  <r>
    <x v="757"/>
    <x v="757"/>
    <x v="756"/>
    <n v="250"/>
    <n v="595"/>
    <x v="0"/>
    <x v="0"/>
    <s v="USD"/>
    <n v="1354756714"/>
    <n v="1353547114"/>
    <b v="0"/>
    <n v="18"/>
    <x v="0"/>
    <x v="9"/>
    <n v="238"/>
    <n v="33.055555555555557"/>
    <x v="3"/>
    <x v="9"/>
  </r>
  <r>
    <x v="758"/>
    <x v="758"/>
    <x v="757"/>
    <n v="2500"/>
    <n v="2550"/>
    <x v="0"/>
    <x v="0"/>
    <s v="USD"/>
    <n v="1286568268"/>
    <n v="1283976268"/>
    <b v="0"/>
    <n v="19"/>
    <x v="0"/>
    <x v="9"/>
    <n v="102"/>
    <n v="134.21052631578948"/>
    <x v="3"/>
    <x v="9"/>
  </r>
  <r>
    <x v="759"/>
    <x v="759"/>
    <x v="758"/>
    <n v="5000"/>
    <n v="5096"/>
    <x v="0"/>
    <x v="1"/>
    <s v="GBP"/>
    <n v="1404892539"/>
    <n v="1401436539"/>
    <b v="0"/>
    <n v="99"/>
    <x v="0"/>
    <x v="9"/>
    <n v="101.92000000000002"/>
    <n v="51.474747474747474"/>
    <x v="3"/>
    <x v="9"/>
  </r>
  <r>
    <x v="760"/>
    <x v="760"/>
    <x v="759"/>
    <n v="2200"/>
    <n v="0"/>
    <x v="2"/>
    <x v="0"/>
    <s v="USD"/>
    <n v="1480188013"/>
    <n v="1477592413"/>
    <b v="0"/>
    <n v="0"/>
    <x v="1"/>
    <x v="10"/>
    <n v="0"/>
    <e v="#DIV/0!"/>
    <x v="3"/>
    <x v="10"/>
  </r>
  <r>
    <x v="761"/>
    <x v="761"/>
    <x v="760"/>
    <n v="5000"/>
    <n v="235"/>
    <x v="2"/>
    <x v="0"/>
    <s v="USD"/>
    <n v="1391364126"/>
    <n v="1388772126"/>
    <b v="0"/>
    <n v="6"/>
    <x v="1"/>
    <x v="10"/>
    <n v="4.7"/>
    <n v="39.166666666666664"/>
    <x v="3"/>
    <x v="10"/>
  </r>
  <r>
    <x v="762"/>
    <x v="762"/>
    <x v="761"/>
    <n v="3500"/>
    <n v="0"/>
    <x v="2"/>
    <x v="14"/>
    <s v="MXN"/>
    <n v="1480831200"/>
    <n v="1479328570"/>
    <b v="0"/>
    <n v="0"/>
    <x v="1"/>
    <x v="10"/>
    <n v="0"/>
    <e v="#DIV/0!"/>
    <x v="3"/>
    <x v="10"/>
  </r>
  <r>
    <x v="763"/>
    <x v="763"/>
    <x v="762"/>
    <n v="4290"/>
    <n v="5"/>
    <x v="2"/>
    <x v="1"/>
    <s v="GBP"/>
    <n v="1376563408"/>
    <n v="1373971408"/>
    <b v="0"/>
    <n v="1"/>
    <x v="1"/>
    <x v="10"/>
    <n v="0.11655011655011654"/>
    <n v="5"/>
    <x v="3"/>
    <x v="10"/>
  </r>
  <r>
    <x v="764"/>
    <x v="764"/>
    <x v="763"/>
    <n v="5000"/>
    <n v="0"/>
    <x v="2"/>
    <x v="0"/>
    <s v="USD"/>
    <n v="1441858161"/>
    <n v="1439266161"/>
    <b v="0"/>
    <n v="0"/>
    <x v="1"/>
    <x v="10"/>
    <n v="0"/>
    <e v="#DIV/0!"/>
    <x v="3"/>
    <x v="10"/>
  </r>
  <r>
    <x v="765"/>
    <x v="765"/>
    <x v="764"/>
    <n v="7000"/>
    <n v="2521"/>
    <x v="2"/>
    <x v="0"/>
    <s v="USD"/>
    <n v="1413723684"/>
    <n v="1411131684"/>
    <b v="0"/>
    <n v="44"/>
    <x v="1"/>
    <x v="10"/>
    <n v="36.014285714285712"/>
    <n v="57.295454545454547"/>
    <x v="3"/>
    <x v="10"/>
  </r>
  <r>
    <x v="766"/>
    <x v="766"/>
    <x v="765"/>
    <n v="4000"/>
    <n v="0"/>
    <x v="2"/>
    <x v="5"/>
    <s v="CAD"/>
    <n v="1424112483"/>
    <n v="1421520483"/>
    <b v="0"/>
    <n v="0"/>
    <x v="1"/>
    <x v="10"/>
    <n v="0"/>
    <e v="#DIV/0!"/>
    <x v="3"/>
    <x v="10"/>
  </r>
  <r>
    <x v="767"/>
    <x v="767"/>
    <x v="766"/>
    <n v="5000"/>
    <n v="177"/>
    <x v="2"/>
    <x v="0"/>
    <s v="USD"/>
    <n v="1432178810"/>
    <n v="1429586810"/>
    <b v="0"/>
    <n v="3"/>
    <x v="1"/>
    <x v="10"/>
    <n v="3.54"/>
    <n v="59"/>
    <x v="3"/>
    <x v="10"/>
  </r>
  <r>
    <x v="768"/>
    <x v="768"/>
    <x v="767"/>
    <n v="2500"/>
    <n v="0"/>
    <x v="2"/>
    <x v="0"/>
    <s v="USD"/>
    <n v="1387169890"/>
    <n v="1384577890"/>
    <b v="0"/>
    <n v="0"/>
    <x v="1"/>
    <x v="10"/>
    <n v="0"/>
    <e v="#DIV/0!"/>
    <x v="3"/>
    <x v="10"/>
  </r>
  <r>
    <x v="769"/>
    <x v="769"/>
    <x v="768"/>
    <n v="4000"/>
    <n v="1656"/>
    <x v="2"/>
    <x v="0"/>
    <s v="USD"/>
    <n v="1388102094"/>
    <n v="1385510094"/>
    <b v="0"/>
    <n v="52"/>
    <x v="1"/>
    <x v="10"/>
    <n v="41.4"/>
    <n v="31.846153846153847"/>
    <x v="3"/>
    <x v="10"/>
  </r>
  <r>
    <x v="770"/>
    <x v="770"/>
    <x v="769"/>
    <n v="17500"/>
    <n v="0"/>
    <x v="2"/>
    <x v="0"/>
    <s v="USD"/>
    <n v="1361750369"/>
    <n v="1358294369"/>
    <b v="0"/>
    <n v="0"/>
    <x v="1"/>
    <x v="10"/>
    <n v="0"/>
    <e v="#DIV/0!"/>
    <x v="3"/>
    <x v="10"/>
  </r>
  <r>
    <x v="771"/>
    <x v="771"/>
    <x v="770"/>
    <n v="38000"/>
    <n v="10"/>
    <x v="2"/>
    <x v="0"/>
    <s v="USD"/>
    <n v="1454183202"/>
    <n v="1449863202"/>
    <b v="0"/>
    <n v="1"/>
    <x v="1"/>
    <x v="10"/>
    <n v="2.6315789473684209E-2"/>
    <n v="10"/>
    <x v="3"/>
    <x v="10"/>
  </r>
  <r>
    <x v="772"/>
    <x v="772"/>
    <x v="771"/>
    <n v="1500"/>
    <n v="50"/>
    <x v="2"/>
    <x v="0"/>
    <s v="USD"/>
    <n v="1257047940"/>
    <n v="1252718519"/>
    <b v="0"/>
    <n v="1"/>
    <x v="1"/>
    <x v="10"/>
    <n v="3.3333333333333335"/>
    <n v="50"/>
    <x v="3"/>
    <x v="10"/>
  </r>
  <r>
    <x v="773"/>
    <x v="773"/>
    <x v="772"/>
    <n v="3759"/>
    <n v="32"/>
    <x v="2"/>
    <x v="1"/>
    <s v="GBP"/>
    <n v="1431298860"/>
    <n v="1428341985"/>
    <b v="0"/>
    <n v="2"/>
    <x v="1"/>
    <x v="10"/>
    <n v="0.85129023676509719"/>
    <n v="16"/>
    <x v="3"/>
    <x v="10"/>
  </r>
  <r>
    <x v="774"/>
    <x v="774"/>
    <x v="773"/>
    <n v="500"/>
    <n v="351"/>
    <x v="2"/>
    <x v="0"/>
    <s v="USD"/>
    <n v="1393181018"/>
    <n v="1390589018"/>
    <b v="0"/>
    <n v="9"/>
    <x v="1"/>
    <x v="10"/>
    <n v="70.199999999999989"/>
    <n v="39"/>
    <x v="3"/>
    <x v="10"/>
  </r>
  <r>
    <x v="775"/>
    <x v="775"/>
    <x v="774"/>
    <n v="10000"/>
    <n v="170"/>
    <x v="2"/>
    <x v="0"/>
    <s v="USD"/>
    <n v="1323998795"/>
    <n v="1321406795"/>
    <b v="0"/>
    <n v="5"/>
    <x v="1"/>
    <x v="10"/>
    <n v="1.7000000000000002"/>
    <n v="34"/>
    <x v="3"/>
    <x v="10"/>
  </r>
  <r>
    <x v="776"/>
    <x v="776"/>
    <x v="775"/>
    <n v="7000"/>
    <n v="3598"/>
    <x v="2"/>
    <x v="0"/>
    <s v="USD"/>
    <n v="1444539600"/>
    <n v="1441297645"/>
    <b v="0"/>
    <n v="57"/>
    <x v="1"/>
    <x v="10"/>
    <n v="51.4"/>
    <n v="63.122807017543863"/>
    <x v="3"/>
    <x v="10"/>
  </r>
  <r>
    <x v="777"/>
    <x v="777"/>
    <x v="776"/>
    <n v="3000"/>
    <n v="21"/>
    <x v="2"/>
    <x v="0"/>
    <s v="USD"/>
    <n v="1375313577"/>
    <n v="1372721577"/>
    <b v="0"/>
    <n v="3"/>
    <x v="1"/>
    <x v="10"/>
    <n v="0.70000000000000007"/>
    <n v="7"/>
    <x v="3"/>
    <x v="10"/>
  </r>
  <r>
    <x v="778"/>
    <x v="778"/>
    <x v="777"/>
    <n v="500"/>
    <n v="2"/>
    <x v="2"/>
    <x v="0"/>
    <s v="USD"/>
    <n v="1398876680"/>
    <n v="1396284680"/>
    <b v="0"/>
    <n v="1"/>
    <x v="1"/>
    <x v="10"/>
    <n v="0.4"/>
    <n v="2"/>
    <x v="3"/>
    <x v="10"/>
  </r>
  <r>
    <x v="779"/>
    <x v="779"/>
    <x v="778"/>
    <n v="15000"/>
    <n v="400"/>
    <x v="2"/>
    <x v="0"/>
    <s v="USD"/>
    <n v="1287115200"/>
    <n v="1284567905"/>
    <b v="0"/>
    <n v="6"/>
    <x v="1"/>
    <x v="10"/>
    <n v="2.666666666666667"/>
    <n v="66.666666666666671"/>
    <x v="3"/>
    <x v="10"/>
  </r>
  <r>
    <x v="780"/>
    <x v="780"/>
    <x v="779"/>
    <n v="1000"/>
    <n v="1040"/>
    <x v="0"/>
    <x v="0"/>
    <s v="USD"/>
    <n v="1304439025"/>
    <n v="1301847025"/>
    <b v="0"/>
    <n v="27"/>
    <x v="0"/>
    <x v="11"/>
    <n v="104"/>
    <n v="38.518518518518519"/>
    <x v="4"/>
    <x v="11"/>
  </r>
  <r>
    <x v="781"/>
    <x v="781"/>
    <x v="780"/>
    <n v="800"/>
    <n v="1065.23"/>
    <x v="0"/>
    <x v="0"/>
    <s v="USD"/>
    <n v="1370649674"/>
    <n v="1368057674"/>
    <b v="0"/>
    <n v="25"/>
    <x v="0"/>
    <x v="11"/>
    <n v="133.15375"/>
    <n v="42.609200000000001"/>
    <x v="4"/>
    <x v="11"/>
  </r>
  <r>
    <x v="782"/>
    <x v="782"/>
    <x v="781"/>
    <n v="700"/>
    <n v="700"/>
    <x v="0"/>
    <x v="0"/>
    <s v="USD"/>
    <n v="1345918302"/>
    <n v="1343326302"/>
    <b v="0"/>
    <n v="14"/>
    <x v="0"/>
    <x v="11"/>
    <n v="100"/>
    <n v="50"/>
    <x v="4"/>
    <x v="11"/>
  </r>
  <r>
    <x v="783"/>
    <x v="783"/>
    <x v="782"/>
    <n v="1500"/>
    <n v="2222"/>
    <x v="0"/>
    <x v="0"/>
    <s v="USD"/>
    <n v="1335564000"/>
    <n v="1332182049"/>
    <b v="0"/>
    <n v="35"/>
    <x v="0"/>
    <x v="11"/>
    <n v="148.13333333333333"/>
    <n v="63.485714285714288"/>
    <x v="4"/>
    <x v="11"/>
  </r>
  <r>
    <x v="784"/>
    <x v="784"/>
    <x v="783"/>
    <n v="1000"/>
    <n v="1025"/>
    <x v="0"/>
    <x v="0"/>
    <s v="USD"/>
    <n v="1395023719"/>
    <n v="1391571319"/>
    <b v="0"/>
    <n v="10"/>
    <x v="0"/>
    <x v="11"/>
    <n v="102.49999999999999"/>
    <n v="102.5"/>
    <x v="4"/>
    <x v="11"/>
  </r>
  <r>
    <x v="785"/>
    <x v="785"/>
    <x v="784"/>
    <n v="500"/>
    <n v="903.14"/>
    <x v="0"/>
    <x v="0"/>
    <s v="USD"/>
    <n v="1362060915"/>
    <n v="1359468915"/>
    <b v="0"/>
    <n v="29"/>
    <x v="0"/>
    <x v="11"/>
    <n v="180.62799999999999"/>
    <n v="31.142758620689655"/>
    <x v="4"/>
    <x v="11"/>
  </r>
  <r>
    <x v="786"/>
    <x v="786"/>
    <x v="785"/>
    <n v="5000"/>
    <n v="7140"/>
    <x v="0"/>
    <x v="0"/>
    <s v="USD"/>
    <n v="1336751220"/>
    <n v="1331774434"/>
    <b v="0"/>
    <n v="44"/>
    <x v="0"/>
    <x v="11"/>
    <n v="142.79999999999998"/>
    <n v="162.27272727272728"/>
    <x v="4"/>
    <x v="11"/>
  </r>
  <r>
    <x v="787"/>
    <x v="787"/>
    <x v="786"/>
    <n v="1200"/>
    <n v="1370"/>
    <x v="0"/>
    <x v="0"/>
    <s v="USD"/>
    <n v="1383318226"/>
    <n v="1380726226"/>
    <b v="0"/>
    <n v="17"/>
    <x v="0"/>
    <x v="11"/>
    <n v="114.16666666666666"/>
    <n v="80.588235294117652"/>
    <x v="4"/>
    <x v="11"/>
  </r>
  <r>
    <x v="788"/>
    <x v="788"/>
    <x v="787"/>
    <n v="1000"/>
    <n v="2035.05"/>
    <x v="0"/>
    <x v="0"/>
    <s v="USD"/>
    <n v="1341633540"/>
    <n v="1338336588"/>
    <b v="0"/>
    <n v="34"/>
    <x v="0"/>
    <x v="11"/>
    <n v="203.505"/>
    <n v="59.85441176470588"/>
    <x v="4"/>
    <x v="11"/>
  </r>
  <r>
    <x v="789"/>
    <x v="789"/>
    <x v="788"/>
    <n v="1700"/>
    <n v="1860"/>
    <x v="0"/>
    <x v="0"/>
    <s v="USD"/>
    <n v="1358755140"/>
    <n v="1357187280"/>
    <b v="0"/>
    <n v="14"/>
    <x v="0"/>
    <x v="11"/>
    <n v="109.41176470588236"/>
    <n v="132.85714285714286"/>
    <x v="4"/>
    <x v="11"/>
  </r>
  <r>
    <x v="790"/>
    <x v="790"/>
    <x v="789"/>
    <n v="10000"/>
    <n v="14437.46"/>
    <x v="0"/>
    <x v="0"/>
    <s v="USD"/>
    <n v="1359680939"/>
    <n v="1357088939"/>
    <b v="0"/>
    <n v="156"/>
    <x v="0"/>
    <x v="11"/>
    <n v="144.37459999999999"/>
    <n v="92.547820512820508"/>
    <x v="4"/>
    <x v="11"/>
  </r>
  <r>
    <x v="791"/>
    <x v="791"/>
    <x v="790"/>
    <n v="7500"/>
    <n v="7790"/>
    <x v="0"/>
    <x v="0"/>
    <s v="USD"/>
    <n v="1384322340"/>
    <n v="1381430646"/>
    <b v="0"/>
    <n v="128"/>
    <x v="0"/>
    <x v="11"/>
    <n v="103.86666666666666"/>
    <n v="60.859375"/>
    <x v="4"/>
    <x v="11"/>
  </r>
  <r>
    <x v="792"/>
    <x v="792"/>
    <x v="791"/>
    <n v="2500"/>
    <n v="2511.11"/>
    <x v="0"/>
    <x v="0"/>
    <s v="USD"/>
    <n v="1383861483"/>
    <n v="1381265883"/>
    <b v="0"/>
    <n v="60"/>
    <x v="0"/>
    <x v="11"/>
    <n v="100.44440000000002"/>
    <n v="41.851833333333339"/>
    <x v="4"/>
    <x v="11"/>
  </r>
  <r>
    <x v="793"/>
    <x v="793"/>
    <x v="792"/>
    <n v="2750"/>
    <n v="2826.43"/>
    <x v="0"/>
    <x v="0"/>
    <s v="USD"/>
    <n v="1372827540"/>
    <n v="1371491244"/>
    <b v="0"/>
    <n v="32"/>
    <x v="0"/>
    <x v="11"/>
    <n v="102.77927272727271"/>
    <n v="88.325937499999995"/>
    <x v="4"/>
    <x v="11"/>
  </r>
  <r>
    <x v="794"/>
    <x v="794"/>
    <x v="793"/>
    <n v="8000"/>
    <n v="8425"/>
    <x v="0"/>
    <x v="0"/>
    <s v="USD"/>
    <n v="1315242360"/>
    <n v="1310438737"/>
    <b v="0"/>
    <n v="53"/>
    <x v="0"/>
    <x v="11"/>
    <n v="105.31250000000001"/>
    <n v="158.96226415094338"/>
    <x v="4"/>
    <x v="11"/>
  </r>
  <r>
    <x v="795"/>
    <x v="795"/>
    <x v="794"/>
    <n v="14000"/>
    <n v="15650"/>
    <x v="0"/>
    <x v="0"/>
    <s v="USD"/>
    <n v="1333774740"/>
    <n v="1330094566"/>
    <b v="0"/>
    <n v="184"/>
    <x v="0"/>
    <x v="11"/>
    <n v="111.78571428571429"/>
    <n v="85.054347826086953"/>
    <x v="4"/>
    <x v="11"/>
  </r>
  <r>
    <x v="796"/>
    <x v="796"/>
    <x v="795"/>
    <n v="10000"/>
    <n v="10135"/>
    <x v="0"/>
    <x v="0"/>
    <s v="USD"/>
    <n v="1379279400"/>
    <n v="1376687485"/>
    <b v="0"/>
    <n v="90"/>
    <x v="0"/>
    <x v="11"/>
    <n v="101.35000000000001"/>
    <n v="112.61111111111111"/>
    <x v="4"/>
    <x v="11"/>
  </r>
  <r>
    <x v="797"/>
    <x v="797"/>
    <x v="796"/>
    <n v="3000"/>
    <n v="3226"/>
    <x v="0"/>
    <x v="0"/>
    <s v="USD"/>
    <n v="1335672000"/>
    <n v="1332978688"/>
    <b v="0"/>
    <n v="71"/>
    <x v="0"/>
    <x v="11"/>
    <n v="107.53333333333333"/>
    <n v="45.436619718309856"/>
    <x v="4"/>
    <x v="11"/>
  </r>
  <r>
    <x v="798"/>
    <x v="798"/>
    <x v="797"/>
    <n v="3500"/>
    <n v="4021"/>
    <x v="0"/>
    <x v="0"/>
    <s v="USD"/>
    <n v="1412086187"/>
    <n v="1409494187"/>
    <b v="0"/>
    <n v="87"/>
    <x v="0"/>
    <x v="11"/>
    <n v="114.88571428571429"/>
    <n v="46.218390804597703"/>
    <x v="4"/>
    <x v="11"/>
  </r>
  <r>
    <x v="799"/>
    <x v="799"/>
    <x v="798"/>
    <n v="5000"/>
    <n v="5001"/>
    <x v="0"/>
    <x v="0"/>
    <s v="USD"/>
    <n v="1335542446"/>
    <n v="1332950446"/>
    <b v="0"/>
    <n v="28"/>
    <x v="0"/>
    <x v="11"/>
    <n v="100.02"/>
    <n v="178.60714285714286"/>
    <x v="4"/>
    <x v="11"/>
  </r>
  <r>
    <x v="800"/>
    <x v="800"/>
    <x v="799"/>
    <n v="1500"/>
    <n v="2282"/>
    <x v="0"/>
    <x v="1"/>
    <s v="GBP"/>
    <n v="1410431054"/>
    <n v="1407839054"/>
    <b v="0"/>
    <n v="56"/>
    <x v="0"/>
    <x v="11"/>
    <n v="152.13333333333335"/>
    <n v="40.75"/>
    <x v="4"/>
    <x v="11"/>
  </r>
  <r>
    <x v="801"/>
    <x v="801"/>
    <x v="800"/>
    <n v="2000"/>
    <n v="2230.4299999999998"/>
    <x v="0"/>
    <x v="0"/>
    <s v="USD"/>
    <n v="1309547120"/>
    <n v="1306955120"/>
    <b v="0"/>
    <n v="51"/>
    <x v="0"/>
    <x v="11"/>
    <n v="111.52149999999999"/>
    <n v="43.733921568627444"/>
    <x v="4"/>
    <x v="11"/>
  </r>
  <r>
    <x v="802"/>
    <x v="802"/>
    <x v="801"/>
    <n v="6000"/>
    <n v="6080"/>
    <x v="0"/>
    <x v="0"/>
    <s v="USD"/>
    <n v="1347854700"/>
    <n v="1343867524"/>
    <b v="0"/>
    <n v="75"/>
    <x v="0"/>
    <x v="11"/>
    <n v="101.33333333333334"/>
    <n v="81.066666666666663"/>
    <x v="4"/>
    <x v="11"/>
  </r>
  <r>
    <x v="803"/>
    <x v="803"/>
    <x v="802"/>
    <n v="2300"/>
    <n v="2835"/>
    <x v="0"/>
    <x v="0"/>
    <s v="USD"/>
    <n v="1306630800"/>
    <n v="1304376478"/>
    <b v="0"/>
    <n v="38"/>
    <x v="0"/>
    <x v="11"/>
    <n v="123.2608695652174"/>
    <n v="74.60526315789474"/>
    <x v="4"/>
    <x v="11"/>
  </r>
  <r>
    <x v="804"/>
    <x v="804"/>
    <x v="803"/>
    <n v="5500"/>
    <n v="5500"/>
    <x v="0"/>
    <x v="0"/>
    <s v="USD"/>
    <n v="1311393540"/>
    <n v="1309919526"/>
    <b v="0"/>
    <n v="18"/>
    <x v="0"/>
    <x v="11"/>
    <n v="100"/>
    <n v="305.55555555555554"/>
    <x v="4"/>
    <x v="11"/>
  </r>
  <r>
    <x v="805"/>
    <x v="805"/>
    <x v="804"/>
    <n v="3000"/>
    <n v="3150"/>
    <x v="0"/>
    <x v="0"/>
    <s v="USD"/>
    <n v="1310857200"/>
    <n v="1306525512"/>
    <b v="0"/>
    <n v="54"/>
    <x v="0"/>
    <x v="11"/>
    <n v="105"/>
    <n v="58.333333333333336"/>
    <x v="4"/>
    <x v="11"/>
  </r>
  <r>
    <x v="806"/>
    <x v="806"/>
    <x v="805"/>
    <n v="8000"/>
    <n v="8355"/>
    <x v="0"/>
    <x v="0"/>
    <s v="USD"/>
    <n v="1315413339"/>
    <n v="1312821339"/>
    <b v="0"/>
    <n v="71"/>
    <x v="0"/>
    <x v="11"/>
    <n v="104.4375"/>
    <n v="117.67605633802818"/>
    <x v="4"/>
    <x v="11"/>
  </r>
  <r>
    <x v="807"/>
    <x v="807"/>
    <x v="806"/>
    <n v="4000"/>
    <n v="4205"/>
    <x v="0"/>
    <x v="0"/>
    <s v="USD"/>
    <n v="1488333600"/>
    <n v="1485270311"/>
    <b v="0"/>
    <n v="57"/>
    <x v="0"/>
    <x v="11"/>
    <n v="105.125"/>
    <n v="73.771929824561397"/>
    <x v="4"/>
    <x v="11"/>
  </r>
  <r>
    <x v="808"/>
    <x v="808"/>
    <x v="807"/>
    <n v="4500"/>
    <n v="4500"/>
    <x v="0"/>
    <x v="5"/>
    <s v="CAD"/>
    <n v="1419224340"/>
    <n v="1416363886"/>
    <b v="0"/>
    <n v="43"/>
    <x v="0"/>
    <x v="11"/>
    <n v="100"/>
    <n v="104.65116279069767"/>
    <x v="4"/>
    <x v="11"/>
  </r>
  <r>
    <x v="809"/>
    <x v="809"/>
    <x v="808"/>
    <n v="4000"/>
    <n v="4151"/>
    <x v="0"/>
    <x v="0"/>
    <s v="USD"/>
    <n v="1390161630"/>
    <n v="1387569630"/>
    <b v="0"/>
    <n v="52"/>
    <x v="0"/>
    <x v="11"/>
    <n v="103.77499999999999"/>
    <n v="79.82692307692308"/>
    <x v="4"/>
    <x v="11"/>
  </r>
  <r>
    <x v="810"/>
    <x v="810"/>
    <x v="809"/>
    <n v="1500"/>
    <n v="1575"/>
    <x v="0"/>
    <x v="0"/>
    <s v="USD"/>
    <n v="1346462462"/>
    <n v="1343870462"/>
    <b v="0"/>
    <n v="27"/>
    <x v="0"/>
    <x v="11"/>
    <n v="105"/>
    <n v="58.333333333333336"/>
    <x v="4"/>
    <x v="11"/>
  </r>
  <r>
    <x v="811"/>
    <x v="811"/>
    <x v="810"/>
    <n v="1000"/>
    <n v="1040"/>
    <x v="0"/>
    <x v="0"/>
    <s v="USD"/>
    <n v="1373475120"/>
    <n v="1371569202"/>
    <b v="0"/>
    <n v="12"/>
    <x v="0"/>
    <x v="11"/>
    <n v="104"/>
    <n v="86.666666666666671"/>
    <x v="4"/>
    <x v="11"/>
  </r>
  <r>
    <x v="812"/>
    <x v="812"/>
    <x v="811"/>
    <n v="600"/>
    <n v="911"/>
    <x v="0"/>
    <x v="0"/>
    <s v="USD"/>
    <n v="1362146280"/>
    <n v="1357604752"/>
    <b v="0"/>
    <n v="33"/>
    <x v="0"/>
    <x v="11"/>
    <n v="151.83333333333334"/>
    <n v="27.606060606060606"/>
    <x v="4"/>
    <x v="11"/>
  </r>
  <r>
    <x v="813"/>
    <x v="813"/>
    <x v="812"/>
    <n v="1500"/>
    <n v="2399.94"/>
    <x v="0"/>
    <x v="0"/>
    <s v="USD"/>
    <n v="1342825365"/>
    <n v="1340233365"/>
    <b v="0"/>
    <n v="96"/>
    <x v="0"/>
    <x v="11"/>
    <n v="159.99600000000001"/>
    <n v="24.999375000000001"/>
    <x v="4"/>
    <x v="11"/>
  </r>
  <r>
    <x v="814"/>
    <x v="814"/>
    <x v="813"/>
    <n v="1000"/>
    <n v="1273"/>
    <x v="0"/>
    <x v="0"/>
    <s v="USD"/>
    <n v="1306865040"/>
    <n v="1305568201"/>
    <b v="0"/>
    <n v="28"/>
    <x v="0"/>
    <x v="11"/>
    <n v="127.3"/>
    <n v="45.464285714285715"/>
    <x v="4"/>
    <x v="11"/>
  </r>
  <r>
    <x v="815"/>
    <x v="815"/>
    <x v="814"/>
    <n v="4000"/>
    <n v="4280"/>
    <x v="0"/>
    <x v="0"/>
    <s v="USD"/>
    <n v="1414879303"/>
    <n v="1412287303"/>
    <b v="0"/>
    <n v="43"/>
    <x v="0"/>
    <x v="11"/>
    <n v="107"/>
    <n v="99.534883720930239"/>
    <x v="4"/>
    <x v="11"/>
  </r>
  <r>
    <x v="816"/>
    <x v="816"/>
    <x v="815"/>
    <n v="7000"/>
    <n v="8058.55"/>
    <x v="0"/>
    <x v="0"/>
    <s v="USD"/>
    <n v="1365489000"/>
    <n v="1362776043"/>
    <b v="0"/>
    <n v="205"/>
    <x v="0"/>
    <x v="11"/>
    <n v="115.12214285714286"/>
    <n v="39.31"/>
    <x v="4"/>
    <x v="11"/>
  </r>
  <r>
    <x v="817"/>
    <x v="817"/>
    <x v="816"/>
    <n v="1500"/>
    <n v="2056.66"/>
    <x v="0"/>
    <x v="0"/>
    <s v="USD"/>
    <n v="1331441940"/>
    <n v="1326810211"/>
    <b v="0"/>
    <n v="23"/>
    <x v="0"/>
    <x v="11"/>
    <n v="137.11066666666665"/>
    <n v="89.419999999999987"/>
    <x v="4"/>
    <x v="11"/>
  </r>
  <r>
    <x v="818"/>
    <x v="818"/>
    <x v="817"/>
    <n v="350"/>
    <n v="545"/>
    <x v="0"/>
    <x v="0"/>
    <s v="USD"/>
    <n v="1344358860"/>
    <n v="1343682681"/>
    <b v="0"/>
    <n v="19"/>
    <x v="0"/>
    <x v="11"/>
    <n v="155.71428571428572"/>
    <n v="28.684210526315791"/>
    <x v="4"/>
    <x v="11"/>
  </r>
  <r>
    <x v="819"/>
    <x v="819"/>
    <x v="818"/>
    <n v="400"/>
    <n v="435"/>
    <x v="0"/>
    <x v="0"/>
    <s v="USD"/>
    <n v="1387601040"/>
    <n v="1386806254"/>
    <b v="0"/>
    <n v="14"/>
    <x v="0"/>
    <x v="11"/>
    <n v="108.74999999999999"/>
    <n v="31.071428571428573"/>
    <x v="4"/>
    <x v="11"/>
  </r>
  <r>
    <x v="820"/>
    <x v="820"/>
    <x v="819"/>
    <n v="2000"/>
    <n v="2681"/>
    <x v="0"/>
    <x v="0"/>
    <s v="USD"/>
    <n v="1402290000"/>
    <n v="1399666342"/>
    <b v="0"/>
    <n v="38"/>
    <x v="0"/>
    <x v="11"/>
    <n v="134.05000000000001"/>
    <n v="70.55263157894737"/>
    <x v="4"/>
    <x v="11"/>
  </r>
  <r>
    <x v="821"/>
    <x v="821"/>
    <x v="820"/>
    <n v="17482"/>
    <n v="17482"/>
    <x v="0"/>
    <x v="0"/>
    <s v="USD"/>
    <n v="1430712060"/>
    <n v="1427753265"/>
    <b v="0"/>
    <n v="78"/>
    <x v="0"/>
    <x v="11"/>
    <n v="100"/>
    <n v="224.12820512820514"/>
    <x v="4"/>
    <x v="11"/>
  </r>
  <r>
    <x v="822"/>
    <x v="822"/>
    <x v="821"/>
    <n v="3000"/>
    <n v="3575"/>
    <x v="0"/>
    <x v="0"/>
    <s v="USD"/>
    <n v="1349477050"/>
    <n v="1346885050"/>
    <b v="0"/>
    <n v="69"/>
    <x v="0"/>
    <x v="11"/>
    <n v="119.16666666666667"/>
    <n v="51.811594202898547"/>
    <x v="4"/>
    <x v="11"/>
  </r>
  <r>
    <x v="823"/>
    <x v="823"/>
    <x v="822"/>
    <n v="800"/>
    <n v="1436"/>
    <x v="0"/>
    <x v="0"/>
    <s v="USD"/>
    <n v="1427062852"/>
    <n v="1424474452"/>
    <b v="0"/>
    <n v="33"/>
    <x v="0"/>
    <x v="11"/>
    <n v="179.5"/>
    <n v="43.515151515151516"/>
    <x v="4"/>
    <x v="11"/>
  </r>
  <r>
    <x v="824"/>
    <x v="824"/>
    <x v="823"/>
    <n v="1600"/>
    <n v="2150.1"/>
    <x v="0"/>
    <x v="0"/>
    <s v="USD"/>
    <n v="1271573940"/>
    <n v="1268459318"/>
    <b v="0"/>
    <n v="54"/>
    <x v="0"/>
    <x v="11"/>
    <n v="134.38124999999999"/>
    <n v="39.816666666666663"/>
    <x v="4"/>
    <x v="11"/>
  </r>
  <r>
    <x v="825"/>
    <x v="825"/>
    <x v="824"/>
    <n v="12500"/>
    <n v="12554"/>
    <x v="0"/>
    <x v="0"/>
    <s v="USD"/>
    <n v="1351495284"/>
    <n v="1349335284"/>
    <b v="0"/>
    <n v="99"/>
    <x v="0"/>
    <x v="11"/>
    <n v="100.43200000000002"/>
    <n v="126.8080808080808"/>
    <x v="4"/>
    <x v="11"/>
  </r>
  <r>
    <x v="826"/>
    <x v="826"/>
    <x v="825"/>
    <n v="5500"/>
    <n v="5580"/>
    <x v="0"/>
    <x v="0"/>
    <s v="USD"/>
    <n v="1332719730"/>
    <n v="1330908930"/>
    <b v="0"/>
    <n v="49"/>
    <x v="0"/>
    <x v="11"/>
    <n v="101.45454545454547"/>
    <n v="113.87755102040816"/>
    <x v="4"/>
    <x v="11"/>
  </r>
  <r>
    <x v="827"/>
    <x v="827"/>
    <x v="826"/>
    <n v="300"/>
    <n v="310"/>
    <x v="0"/>
    <x v="0"/>
    <s v="USD"/>
    <n v="1329248940"/>
    <n v="1326972107"/>
    <b v="0"/>
    <n v="11"/>
    <x v="0"/>
    <x v="11"/>
    <n v="103.33333333333334"/>
    <n v="28.181818181818183"/>
    <x v="4"/>
    <x v="11"/>
  </r>
  <r>
    <x v="828"/>
    <x v="828"/>
    <x v="827"/>
    <n v="1300"/>
    <n v="1391"/>
    <x v="0"/>
    <x v="0"/>
    <s v="USD"/>
    <n v="1340641440"/>
    <n v="1339549982"/>
    <b v="0"/>
    <n v="38"/>
    <x v="0"/>
    <x v="11"/>
    <n v="107"/>
    <n v="36.60526315789474"/>
    <x v="4"/>
    <x v="11"/>
  </r>
  <r>
    <x v="829"/>
    <x v="829"/>
    <x v="828"/>
    <n v="500"/>
    <n v="520"/>
    <x v="0"/>
    <x v="1"/>
    <s v="GBP"/>
    <n v="1468437240"/>
    <n v="1463253240"/>
    <b v="0"/>
    <n v="16"/>
    <x v="0"/>
    <x v="11"/>
    <n v="104"/>
    <n v="32.5"/>
    <x v="4"/>
    <x v="11"/>
  </r>
  <r>
    <x v="830"/>
    <x v="830"/>
    <x v="829"/>
    <n v="1800"/>
    <n v="1941"/>
    <x v="0"/>
    <x v="0"/>
    <s v="USD"/>
    <n v="1363952225"/>
    <n v="1361363825"/>
    <b v="0"/>
    <n v="32"/>
    <x v="0"/>
    <x v="11"/>
    <n v="107.83333333333334"/>
    <n v="60.65625"/>
    <x v="4"/>
    <x v="11"/>
  </r>
  <r>
    <x v="831"/>
    <x v="831"/>
    <x v="830"/>
    <n v="1500"/>
    <n v="3500"/>
    <x v="0"/>
    <x v="0"/>
    <s v="USD"/>
    <n v="1335540694"/>
    <n v="1332948694"/>
    <b v="0"/>
    <n v="20"/>
    <x v="0"/>
    <x v="11"/>
    <n v="233.33333333333334"/>
    <n v="175"/>
    <x v="4"/>
    <x v="11"/>
  </r>
  <r>
    <x v="832"/>
    <x v="832"/>
    <x v="831"/>
    <n v="15000"/>
    <n v="15091.06"/>
    <x v="0"/>
    <x v="0"/>
    <s v="USD"/>
    <n v="1327133580"/>
    <n v="1321978335"/>
    <b v="0"/>
    <n v="154"/>
    <x v="0"/>
    <x v="11"/>
    <n v="100.60706666666665"/>
    <n v="97.993896103896105"/>
    <x v="4"/>
    <x v="11"/>
  </r>
  <r>
    <x v="833"/>
    <x v="833"/>
    <x v="832"/>
    <n v="6000"/>
    <n v="6100"/>
    <x v="0"/>
    <x v="0"/>
    <s v="USD"/>
    <n v="1397941475"/>
    <n v="1395349475"/>
    <b v="0"/>
    <n v="41"/>
    <x v="0"/>
    <x v="11"/>
    <n v="101.66666666666666"/>
    <n v="148.78048780487805"/>
    <x v="4"/>
    <x v="11"/>
  </r>
  <r>
    <x v="834"/>
    <x v="834"/>
    <x v="833"/>
    <n v="5500"/>
    <n v="7206"/>
    <x v="0"/>
    <x v="0"/>
    <s v="USD"/>
    <n v="1372651140"/>
    <n v="1369770292"/>
    <b v="0"/>
    <n v="75"/>
    <x v="0"/>
    <x v="11"/>
    <n v="131.0181818181818"/>
    <n v="96.08"/>
    <x v="4"/>
    <x v="11"/>
  </r>
  <r>
    <x v="835"/>
    <x v="835"/>
    <x v="834"/>
    <n v="2000"/>
    <n v="2345"/>
    <x v="0"/>
    <x v="0"/>
    <s v="USD"/>
    <n v="1337396400"/>
    <n v="1333709958"/>
    <b v="0"/>
    <n v="40"/>
    <x v="0"/>
    <x v="11"/>
    <n v="117.25000000000001"/>
    <n v="58.625"/>
    <x v="4"/>
    <x v="11"/>
  </r>
  <r>
    <x v="836"/>
    <x v="836"/>
    <x v="835"/>
    <n v="5000"/>
    <n v="5046.5200000000004"/>
    <x v="0"/>
    <x v="0"/>
    <s v="USD"/>
    <n v="1381108918"/>
    <n v="1378516918"/>
    <b v="0"/>
    <n v="46"/>
    <x v="0"/>
    <x v="11"/>
    <n v="100.93039999999999"/>
    <n v="109.70695652173914"/>
    <x v="4"/>
    <x v="11"/>
  </r>
  <r>
    <x v="837"/>
    <x v="837"/>
    <x v="836"/>
    <n v="2500"/>
    <n v="3045"/>
    <x v="0"/>
    <x v="0"/>
    <s v="USD"/>
    <n v="1398988662"/>
    <n v="1396396662"/>
    <b v="0"/>
    <n v="62"/>
    <x v="0"/>
    <x v="11"/>
    <n v="121.8"/>
    <n v="49.112903225806448"/>
    <x v="4"/>
    <x v="11"/>
  </r>
  <r>
    <x v="838"/>
    <x v="838"/>
    <x v="837"/>
    <n v="2000"/>
    <n v="2908"/>
    <x v="0"/>
    <x v="0"/>
    <s v="USD"/>
    <n v="1326835985"/>
    <n v="1324243985"/>
    <b v="0"/>
    <n v="61"/>
    <x v="0"/>
    <x v="11"/>
    <n v="145.4"/>
    <n v="47.672131147540981"/>
    <x v="4"/>
    <x v="11"/>
  </r>
  <r>
    <x v="839"/>
    <x v="839"/>
    <x v="838"/>
    <n v="5000"/>
    <n v="5830.83"/>
    <x v="0"/>
    <x v="0"/>
    <s v="USD"/>
    <n v="1348337956"/>
    <n v="1345745956"/>
    <b v="0"/>
    <n v="96"/>
    <x v="0"/>
    <x v="11"/>
    <n v="116.61660000000001"/>
    <n v="60.737812499999997"/>
    <x v="4"/>
    <x v="11"/>
  </r>
  <r>
    <x v="840"/>
    <x v="840"/>
    <x v="839"/>
    <n v="10000"/>
    <n v="12041.66"/>
    <x v="0"/>
    <x v="0"/>
    <s v="USD"/>
    <n v="1474694787"/>
    <n v="1472102787"/>
    <b v="0"/>
    <n v="190"/>
    <x v="0"/>
    <x v="12"/>
    <n v="120.4166"/>
    <n v="63.37715789473684"/>
    <x v="4"/>
    <x v="12"/>
  </r>
  <r>
    <x v="841"/>
    <x v="841"/>
    <x v="840"/>
    <n v="5000"/>
    <n v="5066"/>
    <x v="0"/>
    <x v="0"/>
    <s v="USD"/>
    <n v="1415653663"/>
    <n v="1413058063"/>
    <b v="1"/>
    <n v="94"/>
    <x v="0"/>
    <x v="12"/>
    <n v="101.32000000000001"/>
    <n v="53.893617021276597"/>
    <x v="4"/>
    <x v="12"/>
  </r>
  <r>
    <x v="842"/>
    <x v="842"/>
    <x v="841"/>
    <n v="2500"/>
    <n v="2608"/>
    <x v="0"/>
    <x v="5"/>
    <s v="CAD"/>
    <n v="1381723140"/>
    <n v="1378735983"/>
    <b v="1"/>
    <n v="39"/>
    <x v="0"/>
    <x v="12"/>
    <n v="104.32"/>
    <n v="66.871794871794876"/>
    <x v="4"/>
    <x v="12"/>
  </r>
  <r>
    <x v="843"/>
    <x v="843"/>
    <x v="842"/>
    <n v="3000"/>
    <n v="8014"/>
    <x v="0"/>
    <x v="0"/>
    <s v="USD"/>
    <n v="1481184000"/>
    <n v="1479708680"/>
    <b v="0"/>
    <n v="127"/>
    <x v="0"/>
    <x v="12"/>
    <n v="267.13333333333333"/>
    <n v="63.102362204724407"/>
    <x v="4"/>
    <x v="12"/>
  </r>
  <r>
    <x v="844"/>
    <x v="844"/>
    <x v="843"/>
    <n v="3000"/>
    <n v="5824"/>
    <x v="0"/>
    <x v="0"/>
    <s v="USD"/>
    <n v="1414817940"/>
    <n v="1411489552"/>
    <b v="1"/>
    <n v="159"/>
    <x v="0"/>
    <x v="12"/>
    <n v="194.13333333333333"/>
    <n v="36.628930817610062"/>
    <x v="4"/>
    <x v="12"/>
  </r>
  <r>
    <x v="845"/>
    <x v="845"/>
    <x v="844"/>
    <n v="5000"/>
    <n v="6019.01"/>
    <x v="0"/>
    <x v="0"/>
    <s v="USD"/>
    <n v="1473047940"/>
    <n v="1469595396"/>
    <b v="0"/>
    <n v="177"/>
    <x v="0"/>
    <x v="12"/>
    <n v="120.3802"/>
    <n v="34.005706214689269"/>
    <x v="4"/>
    <x v="12"/>
  </r>
  <r>
    <x v="846"/>
    <x v="846"/>
    <x v="845"/>
    <n v="1100"/>
    <n v="1342.01"/>
    <x v="0"/>
    <x v="1"/>
    <s v="GBP"/>
    <n v="1394460000"/>
    <n v="1393233855"/>
    <b v="0"/>
    <n v="47"/>
    <x v="0"/>
    <x v="12"/>
    <n v="122.00090909090908"/>
    <n v="28.553404255319148"/>
    <x v="4"/>
    <x v="12"/>
  </r>
  <r>
    <x v="847"/>
    <x v="847"/>
    <x v="846"/>
    <n v="10"/>
    <n v="10"/>
    <x v="0"/>
    <x v="0"/>
    <s v="USD"/>
    <n v="1436555376"/>
    <n v="1433963376"/>
    <b v="0"/>
    <n v="1"/>
    <x v="0"/>
    <x v="12"/>
    <n v="100"/>
    <n v="10"/>
    <x v="4"/>
    <x v="12"/>
  </r>
  <r>
    <x v="848"/>
    <x v="848"/>
    <x v="847"/>
    <n v="300"/>
    <n v="300"/>
    <x v="0"/>
    <x v="0"/>
    <s v="USD"/>
    <n v="1429038033"/>
    <n v="1426446033"/>
    <b v="0"/>
    <n v="16"/>
    <x v="0"/>
    <x v="12"/>
    <n v="100"/>
    <n v="18.75"/>
    <x v="4"/>
    <x v="12"/>
  </r>
  <r>
    <x v="849"/>
    <x v="849"/>
    <x v="848"/>
    <n v="4000"/>
    <n v="4796"/>
    <x v="0"/>
    <x v="0"/>
    <s v="USD"/>
    <n v="1426473264"/>
    <n v="1424057664"/>
    <b v="0"/>
    <n v="115"/>
    <x v="0"/>
    <x v="12"/>
    <n v="119.9"/>
    <n v="41.704347826086959"/>
    <x v="4"/>
    <x v="12"/>
  </r>
  <r>
    <x v="850"/>
    <x v="850"/>
    <x v="849"/>
    <n v="4000"/>
    <n v="6207"/>
    <x v="0"/>
    <x v="0"/>
    <s v="USD"/>
    <n v="1461560340"/>
    <n v="1458762717"/>
    <b v="0"/>
    <n v="133"/>
    <x v="0"/>
    <x v="12"/>
    <n v="155.17499999999998"/>
    <n v="46.669172932330824"/>
    <x v="4"/>
    <x v="12"/>
  </r>
  <r>
    <x v="851"/>
    <x v="851"/>
    <x v="850"/>
    <n v="2000"/>
    <n v="2609"/>
    <x v="0"/>
    <x v="6"/>
    <s v="EUR"/>
    <n v="1469994300"/>
    <n v="1464815253"/>
    <b v="0"/>
    <n v="70"/>
    <x v="0"/>
    <x v="12"/>
    <n v="130.44999999999999"/>
    <n v="37.271428571428572"/>
    <x v="4"/>
    <x v="12"/>
  </r>
  <r>
    <x v="852"/>
    <x v="852"/>
    <x v="851"/>
    <n v="3500"/>
    <n v="3674"/>
    <x v="0"/>
    <x v="0"/>
    <s v="USD"/>
    <n v="1477342800"/>
    <n v="1476386395"/>
    <b v="0"/>
    <n v="62"/>
    <x v="0"/>
    <x v="12"/>
    <n v="104.97142857142859"/>
    <n v="59.258064516129032"/>
    <x v="4"/>
    <x v="12"/>
  </r>
  <r>
    <x v="853"/>
    <x v="853"/>
    <x v="852"/>
    <n v="300"/>
    <n v="300"/>
    <x v="0"/>
    <x v="0"/>
    <s v="USD"/>
    <n v="1424116709"/>
    <n v="1421524709"/>
    <b v="0"/>
    <n v="10"/>
    <x v="0"/>
    <x v="12"/>
    <n v="100"/>
    <n v="30"/>
    <x v="4"/>
    <x v="12"/>
  </r>
  <r>
    <x v="854"/>
    <x v="854"/>
    <x v="853"/>
    <n v="27800"/>
    <n v="32865.300000000003"/>
    <x v="0"/>
    <x v="0"/>
    <s v="USD"/>
    <n v="1482901546"/>
    <n v="1480309546"/>
    <b v="0"/>
    <n v="499"/>
    <x v="0"/>
    <x v="12"/>
    <n v="118.2205035971223"/>
    <n v="65.8623246492986"/>
    <x v="4"/>
    <x v="12"/>
  </r>
  <r>
    <x v="855"/>
    <x v="855"/>
    <x v="854"/>
    <n v="1450"/>
    <n v="1500"/>
    <x v="0"/>
    <x v="0"/>
    <s v="USD"/>
    <n v="1469329217"/>
    <n v="1466737217"/>
    <b v="0"/>
    <n v="47"/>
    <x v="0"/>
    <x v="12"/>
    <n v="103.44827586206897"/>
    <n v="31.914893617021278"/>
    <x v="4"/>
    <x v="12"/>
  </r>
  <r>
    <x v="856"/>
    <x v="856"/>
    <x v="855"/>
    <n v="250"/>
    <n v="545"/>
    <x v="0"/>
    <x v="12"/>
    <s v="EUR"/>
    <n v="1477422000"/>
    <n v="1472282956"/>
    <b v="0"/>
    <n v="28"/>
    <x v="0"/>
    <x v="12"/>
    <n v="218.00000000000003"/>
    <n v="19.464285714285715"/>
    <x v="4"/>
    <x v="12"/>
  </r>
  <r>
    <x v="857"/>
    <x v="857"/>
    <x v="856"/>
    <n v="1200"/>
    <n v="1200"/>
    <x v="0"/>
    <x v="3"/>
    <s v="EUR"/>
    <n v="1448463431"/>
    <n v="1444831031"/>
    <b v="0"/>
    <n v="24"/>
    <x v="0"/>
    <x v="12"/>
    <n v="100"/>
    <n v="50"/>
    <x v="4"/>
    <x v="12"/>
  </r>
  <r>
    <x v="858"/>
    <x v="858"/>
    <x v="857"/>
    <n v="1200"/>
    <n v="1728.07"/>
    <x v="0"/>
    <x v="1"/>
    <s v="GBP"/>
    <n v="1429138740"/>
    <n v="1426528418"/>
    <b v="0"/>
    <n v="76"/>
    <x v="0"/>
    <x v="12"/>
    <n v="144.00583333333333"/>
    <n v="22.737763157894737"/>
    <x v="4"/>
    <x v="12"/>
  </r>
  <r>
    <x v="859"/>
    <x v="859"/>
    <x v="858"/>
    <n v="4000"/>
    <n v="4187"/>
    <x v="0"/>
    <x v="0"/>
    <s v="USD"/>
    <n v="1433376000"/>
    <n v="1430768468"/>
    <b v="0"/>
    <n v="98"/>
    <x v="0"/>
    <x v="12"/>
    <n v="104.67500000000001"/>
    <n v="42.724489795918366"/>
    <x v="4"/>
    <x v="12"/>
  </r>
  <r>
    <x v="860"/>
    <x v="860"/>
    <x v="859"/>
    <n v="14000"/>
    <n v="2540"/>
    <x v="2"/>
    <x v="0"/>
    <s v="USD"/>
    <n v="1385123713"/>
    <n v="1382528113"/>
    <b v="0"/>
    <n v="48"/>
    <x v="1"/>
    <x v="13"/>
    <n v="18.142857142857142"/>
    <n v="52.916666666666664"/>
    <x v="4"/>
    <x v="13"/>
  </r>
  <r>
    <x v="861"/>
    <x v="861"/>
    <x v="860"/>
    <n v="4500"/>
    <n v="101"/>
    <x v="2"/>
    <x v="0"/>
    <s v="USD"/>
    <n v="1474067404"/>
    <n v="1471475404"/>
    <b v="0"/>
    <n v="2"/>
    <x v="1"/>
    <x v="13"/>
    <n v="2.2444444444444445"/>
    <n v="50.5"/>
    <x v="4"/>
    <x v="13"/>
  </r>
  <r>
    <x v="862"/>
    <x v="862"/>
    <x v="861"/>
    <n v="50000"/>
    <n v="170"/>
    <x v="2"/>
    <x v="1"/>
    <s v="GBP"/>
    <n v="1384179548"/>
    <n v="1381583948"/>
    <b v="0"/>
    <n v="4"/>
    <x v="1"/>
    <x v="13"/>
    <n v="0.33999999999999997"/>
    <n v="42.5"/>
    <x v="4"/>
    <x v="13"/>
  </r>
  <r>
    <x v="863"/>
    <x v="863"/>
    <x v="862"/>
    <n v="2000"/>
    <n v="90"/>
    <x v="2"/>
    <x v="0"/>
    <s v="USD"/>
    <n v="1329014966"/>
    <n v="1326422966"/>
    <b v="0"/>
    <n v="5"/>
    <x v="1"/>
    <x v="13"/>
    <n v="4.5"/>
    <n v="18"/>
    <x v="4"/>
    <x v="13"/>
  </r>
  <r>
    <x v="864"/>
    <x v="864"/>
    <x v="863"/>
    <n v="6500"/>
    <n v="2700"/>
    <x v="2"/>
    <x v="0"/>
    <s v="USD"/>
    <n v="1381917540"/>
    <n v="1379990038"/>
    <b v="0"/>
    <n v="79"/>
    <x v="1"/>
    <x v="13"/>
    <n v="41.53846153846154"/>
    <n v="34.177215189873415"/>
    <x v="4"/>
    <x v="13"/>
  </r>
  <r>
    <x v="865"/>
    <x v="865"/>
    <x v="864"/>
    <n v="2200"/>
    <n v="45"/>
    <x v="2"/>
    <x v="0"/>
    <s v="USD"/>
    <n v="1358361197"/>
    <n v="1353177197"/>
    <b v="0"/>
    <n v="2"/>
    <x v="1"/>
    <x v="13"/>
    <n v="2.0454545454545454"/>
    <n v="22.5"/>
    <x v="4"/>
    <x v="13"/>
  </r>
  <r>
    <x v="866"/>
    <x v="866"/>
    <x v="865"/>
    <n v="3500"/>
    <n v="640"/>
    <x v="2"/>
    <x v="0"/>
    <s v="USD"/>
    <n v="1425136200"/>
    <n v="1421853518"/>
    <b v="0"/>
    <n v="11"/>
    <x v="1"/>
    <x v="13"/>
    <n v="18.285714285714285"/>
    <n v="58.18181818181818"/>
    <x v="4"/>
    <x v="13"/>
  </r>
  <r>
    <x v="867"/>
    <x v="867"/>
    <x v="866"/>
    <n v="5000"/>
    <n v="1201"/>
    <x v="2"/>
    <x v="0"/>
    <s v="USD"/>
    <n v="1259643540"/>
    <n v="1254450706"/>
    <b v="0"/>
    <n v="11"/>
    <x v="1"/>
    <x v="13"/>
    <n v="24.02"/>
    <n v="109.18181818181819"/>
    <x v="4"/>
    <x v="13"/>
  </r>
  <r>
    <x v="868"/>
    <x v="868"/>
    <x v="867"/>
    <n v="45000"/>
    <n v="50"/>
    <x v="2"/>
    <x v="0"/>
    <s v="USD"/>
    <n v="1389055198"/>
    <n v="1386463198"/>
    <b v="0"/>
    <n v="1"/>
    <x v="1"/>
    <x v="13"/>
    <n v="0.1111111111111111"/>
    <n v="50"/>
    <x v="4"/>
    <x v="13"/>
  </r>
  <r>
    <x v="869"/>
    <x v="869"/>
    <x v="868"/>
    <n v="8800"/>
    <n v="1040"/>
    <x v="2"/>
    <x v="0"/>
    <s v="USD"/>
    <n v="1365448657"/>
    <n v="1362860257"/>
    <b v="0"/>
    <n v="3"/>
    <x v="1"/>
    <x v="13"/>
    <n v="11.818181818181818"/>
    <n v="346.66666666666669"/>
    <x v="4"/>
    <x v="13"/>
  </r>
  <r>
    <x v="870"/>
    <x v="870"/>
    <x v="869"/>
    <n v="20000"/>
    <n v="62"/>
    <x v="2"/>
    <x v="1"/>
    <s v="GBP"/>
    <n v="1377995523"/>
    <n v="1375403523"/>
    <b v="0"/>
    <n v="5"/>
    <x v="1"/>
    <x v="13"/>
    <n v="0.31"/>
    <n v="12.4"/>
    <x v="4"/>
    <x v="13"/>
  </r>
  <r>
    <x v="871"/>
    <x v="871"/>
    <x v="870"/>
    <n v="6000"/>
    <n v="325"/>
    <x v="2"/>
    <x v="0"/>
    <s v="USD"/>
    <n v="1385735295"/>
    <n v="1383139695"/>
    <b v="0"/>
    <n v="12"/>
    <x v="1"/>
    <x v="13"/>
    <n v="5.416666666666667"/>
    <n v="27.083333333333332"/>
    <x v="4"/>
    <x v="13"/>
  </r>
  <r>
    <x v="872"/>
    <x v="872"/>
    <x v="871"/>
    <n v="8000"/>
    <n v="65"/>
    <x v="2"/>
    <x v="0"/>
    <s v="USD"/>
    <n v="1299786527"/>
    <n v="1295898527"/>
    <b v="0"/>
    <n v="2"/>
    <x v="1"/>
    <x v="13"/>
    <n v="0.8125"/>
    <n v="32.5"/>
    <x v="4"/>
    <x v="13"/>
  </r>
  <r>
    <x v="873"/>
    <x v="873"/>
    <x v="872"/>
    <n v="3500"/>
    <n v="45"/>
    <x v="2"/>
    <x v="0"/>
    <s v="USD"/>
    <n v="1352610040"/>
    <n v="1349150440"/>
    <b v="0"/>
    <n v="5"/>
    <x v="1"/>
    <x v="13"/>
    <n v="1.2857142857142856"/>
    <n v="9"/>
    <x v="4"/>
    <x v="13"/>
  </r>
  <r>
    <x v="874"/>
    <x v="874"/>
    <x v="873"/>
    <n v="3000"/>
    <n v="730"/>
    <x v="2"/>
    <x v="0"/>
    <s v="USD"/>
    <n v="1367676034"/>
    <n v="1365084034"/>
    <b v="0"/>
    <n v="21"/>
    <x v="1"/>
    <x v="13"/>
    <n v="24.333333333333336"/>
    <n v="34.761904761904759"/>
    <x v="4"/>
    <x v="13"/>
  </r>
  <r>
    <x v="875"/>
    <x v="875"/>
    <x v="874"/>
    <n v="5000"/>
    <n v="0"/>
    <x v="2"/>
    <x v="0"/>
    <s v="USD"/>
    <n v="1442856131"/>
    <n v="1441128131"/>
    <b v="0"/>
    <n v="0"/>
    <x v="1"/>
    <x v="13"/>
    <n v="0"/>
    <e v="#DIV/0!"/>
    <x v="4"/>
    <x v="13"/>
  </r>
  <r>
    <x v="876"/>
    <x v="876"/>
    <x v="875"/>
    <n v="3152"/>
    <n v="1286"/>
    <x v="2"/>
    <x v="1"/>
    <s v="GBP"/>
    <n v="1359978927"/>
    <n v="1357127727"/>
    <b v="0"/>
    <n v="45"/>
    <x v="1"/>
    <x v="13"/>
    <n v="40.799492385786799"/>
    <n v="28.577777777777779"/>
    <x v="4"/>
    <x v="13"/>
  </r>
  <r>
    <x v="877"/>
    <x v="877"/>
    <x v="876"/>
    <n v="2000"/>
    <n v="1351"/>
    <x v="2"/>
    <x v="0"/>
    <s v="USD"/>
    <n v="1387479360"/>
    <n v="1384887360"/>
    <b v="0"/>
    <n v="29"/>
    <x v="1"/>
    <x v="13"/>
    <n v="67.55"/>
    <n v="46.586206896551722"/>
    <x v="4"/>
    <x v="13"/>
  </r>
  <r>
    <x v="878"/>
    <x v="878"/>
    <x v="877"/>
    <n v="5000"/>
    <n v="65"/>
    <x v="2"/>
    <x v="0"/>
    <s v="USD"/>
    <n v="1293082524"/>
    <n v="1290490524"/>
    <b v="0"/>
    <n v="2"/>
    <x v="1"/>
    <x v="13"/>
    <n v="1.3"/>
    <n v="32.5"/>
    <x v="4"/>
    <x v="13"/>
  </r>
  <r>
    <x v="879"/>
    <x v="879"/>
    <x v="878"/>
    <n v="2100"/>
    <n v="644"/>
    <x v="2"/>
    <x v="0"/>
    <s v="USD"/>
    <n v="1338321305"/>
    <n v="1336506905"/>
    <b v="0"/>
    <n v="30"/>
    <x v="1"/>
    <x v="13"/>
    <n v="30.666666666666664"/>
    <n v="21.466666666666665"/>
    <x v="4"/>
    <x v="13"/>
  </r>
  <r>
    <x v="880"/>
    <x v="880"/>
    <x v="879"/>
    <n v="3780"/>
    <n v="113"/>
    <x v="2"/>
    <x v="0"/>
    <s v="USD"/>
    <n v="1351582938"/>
    <n v="1348731738"/>
    <b v="0"/>
    <n v="8"/>
    <x v="1"/>
    <x v="14"/>
    <n v="2.9894179894179893"/>
    <n v="14.125"/>
    <x v="4"/>
    <x v="14"/>
  </r>
  <r>
    <x v="881"/>
    <x v="881"/>
    <x v="880"/>
    <n v="3750"/>
    <n v="30"/>
    <x v="2"/>
    <x v="0"/>
    <s v="USD"/>
    <n v="1326520886"/>
    <n v="1322632886"/>
    <b v="0"/>
    <n v="1"/>
    <x v="1"/>
    <x v="14"/>
    <n v="0.8"/>
    <n v="30"/>
    <x v="4"/>
    <x v="14"/>
  </r>
  <r>
    <x v="882"/>
    <x v="882"/>
    <x v="881"/>
    <n v="1500"/>
    <n v="302"/>
    <x v="2"/>
    <x v="0"/>
    <s v="USD"/>
    <n v="1315341550"/>
    <n v="1312490350"/>
    <b v="0"/>
    <n v="14"/>
    <x v="1"/>
    <x v="14"/>
    <n v="20.133333333333333"/>
    <n v="21.571428571428573"/>
    <x v="4"/>
    <x v="14"/>
  </r>
  <r>
    <x v="883"/>
    <x v="883"/>
    <x v="882"/>
    <n v="5000"/>
    <n v="2001"/>
    <x v="2"/>
    <x v="0"/>
    <s v="USD"/>
    <n v="1456957635"/>
    <n v="1451773635"/>
    <b v="0"/>
    <n v="24"/>
    <x v="1"/>
    <x v="14"/>
    <n v="40.020000000000003"/>
    <n v="83.375"/>
    <x v="4"/>
    <x v="14"/>
  </r>
  <r>
    <x v="884"/>
    <x v="884"/>
    <x v="883"/>
    <n v="2000"/>
    <n v="20"/>
    <x v="2"/>
    <x v="0"/>
    <s v="USD"/>
    <n v="1336789860"/>
    <n v="1331666146"/>
    <b v="0"/>
    <n v="2"/>
    <x v="1"/>
    <x v="14"/>
    <n v="1"/>
    <n v="10"/>
    <x v="4"/>
    <x v="14"/>
  </r>
  <r>
    <x v="885"/>
    <x v="885"/>
    <x v="884"/>
    <n v="1000"/>
    <n v="750"/>
    <x v="2"/>
    <x v="0"/>
    <s v="USD"/>
    <n v="1483137311"/>
    <n v="1481322911"/>
    <b v="0"/>
    <n v="21"/>
    <x v="1"/>
    <x v="14"/>
    <n v="75"/>
    <n v="35.714285714285715"/>
    <x v="4"/>
    <x v="14"/>
  </r>
  <r>
    <x v="886"/>
    <x v="886"/>
    <x v="885"/>
    <n v="500"/>
    <n v="205"/>
    <x v="2"/>
    <x v="0"/>
    <s v="USD"/>
    <n v="1473972813"/>
    <n v="1471812813"/>
    <b v="0"/>
    <n v="7"/>
    <x v="1"/>
    <x v="14"/>
    <n v="41"/>
    <n v="29.285714285714285"/>
    <x v="4"/>
    <x v="14"/>
  </r>
  <r>
    <x v="887"/>
    <x v="887"/>
    <x v="886"/>
    <n v="1000"/>
    <n v="0"/>
    <x v="2"/>
    <x v="0"/>
    <s v="USD"/>
    <n v="1338159655"/>
    <n v="1335567655"/>
    <b v="0"/>
    <n v="0"/>
    <x v="1"/>
    <x v="14"/>
    <n v="0"/>
    <e v="#DIV/0!"/>
    <x v="4"/>
    <x v="14"/>
  </r>
  <r>
    <x v="888"/>
    <x v="888"/>
    <x v="887"/>
    <n v="1000"/>
    <n v="72"/>
    <x v="2"/>
    <x v="0"/>
    <s v="USD"/>
    <n v="1314856800"/>
    <n v="1311789885"/>
    <b v="0"/>
    <n v="4"/>
    <x v="1"/>
    <x v="14"/>
    <n v="7.1999999999999993"/>
    <n v="18"/>
    <x v="4"/>
    <x v="14"/>
  </r>
  <r>
    <x v="889"/>
    <x v="889"/>
    <x v="888"/>
    <n v="25000"/>
    <n v="2360.3200000000002"/>
    <x v="2"/>
    <x v="0"/>
    <s v="USD"/>
    <n v="1412534943"/>
    <n v="1409942943"/>
    <b v="0"/>
    <n v="32"/>
    <x v="1"/>
    <x v="14"/>
    <n v="9.4412800000000008"/>
    <n v="73.760000000000005"/>
    <x v="4"/>
    <x v="14"/>
  </r>
  <r>
    <x v="890"/>
    <x v="890"/>
    <x v="889"/>
    <n v="3000"/>
    <n v="125"/>
    <x v="2"/>
    <x v="0"/>
    <s v="USD"/>
    <n v="1385055979"/>
    <n v="1382460379"/>
    <b v="0"/>
    <n v="4"/>
    <x v="1"/>
    <x v="14"/>
    <n v="4.1666666666666661"/>
    <n v="31.25"/>
    <x v="4"/>
    <x v="14"/>
  </r>
  <r>
    <x v="891"/>
    <x v="891"/>
    <x v="890"/>
    <n v="8000"/>
    <n v="260"/>
    <x v="2"/>
    <x v="0"/>
    <s v="USD"/>
    <n v="1408581930"/>
    <n v="1405989930"/>
    <b v="0"/>
    <n v="9"/>
    <x v="1"/>
    <x v="14"/>
    <n v="3.25"/>
    <n v="28.888888888888889"/>
    <x v="4"/>
    <x v="14"/>
  </r>
  <r>
    <x v="892"/>
    <x v="892"/>
    <x v="891"/>
    <n v="6000"/>
    <n v="2445"/>
    <x v="2"/>
    <x v="0"/>
    <s v="USD"/>
    <n v="1280635200"/>
    <n v="1273121283"/>
    <b v="0"/>
    <n v="17"/>
    <x v="1"/>
    <x v="14"/>
    <n v="40.75"/>
    <n v="143.8235294117647"/>
    <x v="4"/>
    <x v="14"/>
  </r>
  <r>
    <x v="893"/>
    <x v="893"/>
    <x v="892"/>
    <n v="2000"/>
    <n v="200"/>
    <x v="2"/>
    <x v="0"/>
    <s v="USD"/>
    <n v="1427920363"/>
    <n v="1425331963"/>
    <b v="0"/>
    <n v="5"/>
    <x v="1"/>
    <x v="14"/>
    <n v="10"/>
    <n v="40"/>
    <x v="4"/>
    <x v="14"/>
  </r>
  <r>
    <x v="894"/>
    <x v="894"/>
    <x v="893"/>
    <n v="20000"/>
    <n v="7834"/>
    <x v="2"/>
    <x v="0"/>
    <s v="USD"/>
    <n v="1465169610"/>
    <n v="1462577610"/>
    <b v="0"/>
    <n v="53"/>
    <x v="1"/>
    <x v="14"/>
    <n v="39.17"/>
    <n v="147.81132075471697"/>
    <x v="4"/>
    <x v="14"/>
  </r>
  <r>
    <x v="895"/>
    <x v="895"/>
    <x v="894"/>
    <n v="8000"/>
    <n v="195"/>
    <x v="2"/>
    <x v="0"/>
    <s v="USD"/>
    <n v="1287975829"/>
    <n v="1284087829"/>
    <b v="0"/>
    <n v="7"/>
    <x v="1"/>
    <x v="14"/>
    <n v="2.4375"/>
    <n v="27.857142857142858"/>
    <x v="4"/>
    <x v="14"/>
  </r>
  <r>
    <x v="896"/>
    <x v="896"/>
    <x v="895"/>
    <n v="8000"/>
    <n v="3200"/>
    <x v="2"/>
    <x v="0"/>
    <s v="USD"/>
    <n v="1440734400"/>
    <n v="1438549026"/>
    <b v="0"/>
    <n v="72"/>
    <x v="1"/>
    <x v="14"/>
    <n v="40"/>
    <n v="44.444444444444443"/>
    <x v="4"/>
    <x v="14"/>
  </r>
  <r>
    <x v="897"/>
    <x v="897"/>
    <x v="896"/>
    <n v="3000"/>
    <n v="0"/>
    <x v="2"/>
    <x v="0"/>
    <s v="USD"/>
    <n v="1354123908"/>
    <n v="1351528308"/>
    <b v="0"/>
    <n v="0"/>
    <x v="1"/>
    <x v="14"/>
    <n v="0"/>
    <e v="#DIV/0!"/>
    <x v="4"/>
    <x v="14"/>
  </r>
  <r>
    <x v="898"/>
    <x v="898"/>
    <x v="897"/>
    <n v="2500"/>
    <n v="70"/>
    <x v="2"/>
    <x v="0"/>
    <s v="USD"/>
    <n v="1326651110"/>
    <n v="1322763110"/>
    <b v="0"/>
    <n v="2"/>
    <x v="1"/>
    <x v="14"/>
    <n v="2.8000000000000003"/>
    <n v="35"/>
    <x v="4"/>
    <x v="14"/>
  </r>
  <r>
    <x v="899"/>
    <x v="899"/>
    <x v="898"/>
    <n v="750"/>
    <n v="280"/>
    <x v="2"/>
    <x v="0"/>
    <s v="USD"/>
    <n v="1306549362"/>
    <n v="1302661362"/>
    <b v="0"/>
    <n v="8"/>
    <x v="1"/>
    <x v="14"/>
    <n v="37.333333333333336"/>
    <n v="35"/>
    <x v="4"/>
    <x v="14"/>
  </r>
  <r>
    <x v="900"/>
    <x v="900"/>
    <x v="899"/>
    <n v="5000"/>
    <n v="21"/>
    <x v="2"/>
    <x v="0"/>
    <s v="USD"/>
    <n v="1459365802"/>
    <n v="1456777402"/>
    <b v="0"/>
    <n v="2"/>
    <x v="1"/>
    <x v="13"/>
    <n v="0.42"/>
    <n v="10.5"/>
    <x v="4"/>
    <x v="13"/>
  </r>
  <r>
    <x v="901"/>
    <x v="901"/>
    <x v="900"/>
    <n v="6500"/>
    <n v="0"/>
    <x v="2"/>
    <x v="0"/>
    <s v="USD"/>
    <n v="1276024260"/>
    <n v="1272050914"/>
    <b v="0"/>
    <n v="0"/>
    <x v="1"/>
    <x v="13"/>
    <n v="0"/>
    <e v="#DIV/0!"/>
    <x v="4"/>
    <x v="13"/>
  </r>
  <r>
    <x v="902"/>
    <x v="902"/>
    <x v="901"/>
    <n v="30000"/>
    <n v="90"/>
    <x v="2"/>
    <x v="0"/>
    <s v="USD"/>
    <n v="1409412600"/>
    <n v="1404947422"/>
    <b v="0"/>
    <n v="3"/>
    <x v="1"/>
    <x v="13"/>
    <n v="0.3"/>
    <n v="30"/>
    <x v="4"/>
    <x v="13"/>
  </r>
  <r>
    <x v="903"/>
    <x v="903"/>
    <x v="902"/>
    <n v="5000"/>
    <n v="160"/>
    <x v="2"/>
    <x v="0"/>
    <s v="USD"/>
    <n v="1348367100"/>
    <n v="1346180780"/>
    <b v="0"/>
    <n v="4"/>
    <x v="1"/>
    <x v="13"/>
    <n v="3.2"/>
    <n v="40"/>
    <x v="4"/>
    <x v="13"/>
  </r>
  <r>
    <x v="904"/>
    <x v="904"/>
    <x v="903"/>
    <n v="50000"/>
    <n v="151"/>
    <x v="2"/>
    <x v="0"/>
    <s v="USD"/>
    <n v="1451786137"/>
    <n v="1449194137"/>
    <b v="0"/>
    <n v="3"/>
    <x v="1"/>
    <x v="13"/>
    <n v="0.30199999999999999"/>
    <n v="50.333333333333336"/>
    <x v="4"/>
    <x v="13"/>
  </r>
  <r>
    <x v="905"/>
    <x v="905"/>
    <x v="904"/>
    <n v="6500"/>
    <n v="196"/>
    <x v="2"/>
    <x v="0"/>
    <s v="USD"/>
    <n v="1295847926"/>
    <n v="1290663926"/>
    <b v="0"/>
    <n v="6"/>
    <x v="1"/>
    <x v="13"/>
    <n v="3.0153846153846153"/>
    <n v="32.666666666666664"/>
    <x v="4"/>
    <x v="13"/>
  </r>
  <r>
    <x v="906"/>
    <x v="906"/>
    <x v="905"/>
    <n v="15000"/>
    <n v="0"/>
    <x v="2"/>
    <x v="0"/>
    <s v="USD"/>
    <n v="1394681590"/>
    <n v="1392093190"/>
    <b v="0"/>
    <n v="0"/>
    <x v="1"/>
    <x v="13"/>
    <n v="0"/>
    <e v="#DIV/0!"/>
    <x v="4"/>
    <x v="13"/>
  </r>
  <r>
    <x v="907"/>
    <x v="907"/>
    <x v="906"/>
    <n v="2900"/>
    <n v="0"/>
    <x v="2"/>
    <x v="0"/>
    <s v="USD"/>
    <n v="1315715823"/>
    <n v="1313123823"/>
    <b v="0"/>
    <n v="0"/>
    <x v="1"/>
    <x v="13"/>
    <n v="0"/>
    <e v="#DIV/0!"/>
    <x v="4"/>
    <x v="13"/>
  </r>
  <r>
    <x v="908"/>
    <x v="908"/>
    <x v="907"/>
    <n v="2500"/>
    <n v="0"/>
    <x v="2"/>
    <x v="0"/>
    <s v="USD"/>
    <n v="1280206740"/>
    <n v="1276283655"/>
    <b v="0"/>
    <n v="0"/>
    <x v="1"/>
    <x v="13"/>
    <n v="0"/>
    <e v="#DIV/0!"/>
    <x v="4"/>
    <x v="13"/>
  </r>
  <r>
    <x v="909"/>
    <x v="909"/>
    <x v="908"/>
    <n v="16000"/>
    <n v="520"/>
    <x v="2"/>
    <x v="0"/>
    <s v="USD"/>
    <n v="1343016000"/>
    <n v="1340296440"/>
    <b v="0"/>
    <n v="8"/>
    <x v="1"/>
    <x v="13"/>
    <n v="3.25"/>
    <n v="65"/>
    <x v="4"/>
    <x v="13"/>
  </r>
  <r>
    <x v="910"/>
    <x v="910"/>
    <x v="909"/>
    <n v="550"/>
    <n v="123"/>
    <x v="2"/>
    <x v="1"/>
    <s v="GBP"/>
    <n v="1488546319"/>
    <n v="1483362319"/>
    <b v="0"/>
    <n v="5"/>
    <x v="1"/>
    <x v="13"/>
    <n v="22.363636363636363"/>
    <n v="24.6"/>
    <x v="4"/>
    <x v="13"/>
  </r>
  <r>
    <x v="911"/>
    <x v="911"/>
    <x v="910"/>
    <n v="100000"/>
    <n v="0"/>
    <x v="2"/>
    <x v="0"/>
    <s v="USD"/>
    <n v="1390522045"/>
    <n v="1388707645"/>
    <b v="0"/>
    <n v="0"/>
    <x v="1"/>
    <x v="13"/>
    <n v="0"/>
    <e v="#DIV/0!"/>
    <x v="4"/>
    <x v="13"/>
  </r>
  <r>
    <x v="912"/>
    <x v="912"/>
    <x v="911"/>
    <n v="3500"/>
    <n v="30"/>
    <x v="2"/>
    <x v="0"/>
    <s v="USD"/>
    <n v="1355197047"/>
    <n v="1350009447"/>
    <b v="0"/>
    <n v="2"/>
    <x v="1"/>
    <x v="13"/>
    <n v="0.85714285714285721"/>
    <n v="15"/>
    <x v="4"/>
    <x v="13"/>
  </r>
  <r>
    <x v="913"/>
    <x v="913"/>
    <x v="912"/>
    <n v="30000"/>
    <n v="1982"/>
    <x v="2"/>
    <x v="0"/>
    <s v="USD"/>
    <n v="1336188019"/>
    <n v="1333596019"/>
    <b v="0"/>
    <n v="24"/>
    <x v="1"/>
    <x v="13"/>
    <n v="6.6066666666666665"/>
    <n v="82.583333333333329"/>
    <x v="4"/>
    <x v="13"/>
  </r>
  <r>
    <x v="914"/>
    <x v="914"/>
    <x v="913"/>
    <n v="1500"/>
    <n v="0"/>
    <x v="2"/>
    <x v="0"/>
    <s v="USD"/>
    <n v="1345918747"/>
    <n v="1343326747"/>
    <b v="0"/>
    <n v="0"/>
    <x v="1"/>
    <x v="13"/>
    <n v="0"/>
    <e v="#DIV/0!"/>
    <x v="4"/>
    <x v="13"/>
  </r>
  <r>
    <x v="915"/>
    <x v="915"/>
    <x v="914"/>
    <n v="6500"/>
    <n v="375"/>
    <x v="2"/>
    <x v="0"/>
    <s v="USD"/>
    <n v="1330577940"/>
    <n v="1327853914"/>
    <b v="0"/>
    <n v="9"/>
    <x v="1"/>
    <x v="13"/>
    <n v="5.7692307692307692"/>
    <n v="41.666666666666664"/>
    <x v="4"/>
    <x v="13"/>
  </r>
  <r>
    <x v="916"/>
    <x v="916"/>
    <x v="915"/>
    <n v="3300"/>
    <n v="0"/>
    <x v="2"/>
    <x v="0"/>
    <s v="USD"/>
    <n v="1287723600"/>
    <n v="1284409734"/>
    <b v="0"/>
    <n v="0"/>
    <x v="1"/>
    <x v="13"/>
    <n v="0"/>
    <e v="#DIV/0!"/>
    <x v="4"/>
    <x v="13"/>
  </r>
  <r>
    <x v="917"/>
    <x v="917"/>
    <x v="916"/>
    <n v="5000"/>
    <n v="30"/>
    <x v="2"/>
    <x v="0"/>
    <s v="USD"/>
    <n v="1405305000"/>
    <n v="1402612730"/>
    <b v="0"/>
    <n v="1"/>
    <x v="1"/>
    <x v="13"/>
    <n v="0.6"/>
    <n v="30"/>
    <x v="4"/>
    <x v="13"/>
  </r>
  <r>
    <x v="918"/>
    <x v="918"/>
    <x v="917"/>
    <n v="3900"/>
    <n v="196"/>
    <x v="2"/>
    <x v="1"/>
    <s v="GBP"/>
    <n v="1417474761"/>
    <n v="1414879161"/>
    <b v="0"/>
    <n v="10"/>
    <x v="1"/>
    <x v="13"/>
    <n v="5.0256410256410255"/>
    <n v="19.600000000000001"/>
    <x v="4"/>
    <x v="13"/>
  </r>
  <r>
    <x v="919"/>
    <x v="919"/>
    <x v="918"/>
    <n v="20000"/>
    <n v="100"/>
    <x v="2"/>
    <x v="0"/>
    <s v="USD"/>
    <n v="1355930645"/>
    <n v="1352906645"/>
    <b v="0"/>
    <n v="1"/>
    <x v="1"/>
    <x v="13"/>
    <n v="0.5"/>
    <n v="100"/>
    <x v="4"/>
    <x v="13"/>
  </r>
  <r>
    <x v="920"/>
    <x v="920"/>
    <x v="919"/>
    <n v="5500"/>
    <n v="0"/>
    <x v="2"/>
    <x v="0"/>
    <s v="USD"/>
    <n v="1384448822"/>
    <n v="1381853222"/>
    <b v="0"/>
    <n v="0"/>
    <x v="1"/>
    <x v="13"/>
    <n v="0"/>
    <e v="#DIV/0!"/>
    <x v="4"/>
    <x v="13"/>
  </r>
  <r>
    <x v="921"/>
    <x v="921"/>
    <x v="920"/>
    <n v="15000"/>
    <n v="4635"/>
    <x v="2"/>
    <x v="0"/>
    <s v="USD"/>
    <n v="1323666376"/>
    <n v="1320033976"/>
    <b v="0"/>
    <n v="20"/>
    <x v="1"/>
    <x v="13"/>
    <n v="30.9"/>
    <n v="231.75"/>
    <x v="4"/>
    <x v="13"/>
  </r>
  <r>
    <x v="922"/>
    <x v="922"/>
    <x v="921"/>
    <n v="27000"/>
    <n v="5680"/>
    <x v="2"/>
    <x v="0"/>
    <s v="USD"/>
    <n v="1412167393"/>
    <n v="1409143393"/>
    <b v="0"/>
    <n v="30"/>
    <x v="1"/>
    <x v="13"/>
    <n v="21.037037037037038"/>
    <n v="189.33333333333334"/>
    <x v="4"/>
    <x v="13"/>
  </r>
  <r>
    <x v="923"/>
    <x v="923"/>
    <x v="922"/>
    <n v="15000"/>
    <n v="330"/>
    <x v="2"/>
    <x v="0"/>
    <s v="USD"/>
    <n v="1416614523"/>
    <n v="1414018923"/>
    <b v="0"/>
    <n v="6"/>
    <x v="1"/>
    <x v="13"/>
    <n v="2.1999999999999997"/>
    <n v="55"/>
    <x v="4"/>
    <x v="13"/>
  </r>
  <r>
    <x v="924"/>
    <x v="924"/>
    <x v="923"/>
    <n v="3000"/>
    <n v="327"/>
    <x v="2"/>
    <x v="0"/>
    <s v="USD"/>
    <n v="1360795069"/>
    <n v="1358203069"/>
    <b v="0"/>
    <n v="15"/>
    <x v="1"/>
    <x v="13"/>
    <n v="10.9"/>
    <n v="21.8"/>
    <x v="4"/>
    <x v="13"/>
  </r>
  <r>
    <x v="925"/>
    <x v="925"/>
    <x v="924"/>
    <n v="6000"/>
    <n v="160"/>
    <x v="2"/>
    <x v="0"/>
    <s v="USD"/>
    <n v="1385590111"/>
    <n v="1382994511"/>
    <b v="0"/>
    <n v="5"/>
    <x v="1"/>
    <x v="13"/>
    <n v="2.666666666666667"/>
    <n v="32"/>
    <x v="4"/>
    <x v="13"/>
  </r>
  <r>
    <x v="926"/>
    <x v="926"/>
    <x v="925"/>
    <n v="7000"/>
    <n v="0"/>
    <x v="2"/>
    <x v="0"/>
    <s v="USD"/>
    <n v="1278628800"/>
    <n v="1276043330"/>
    <b v="0"/>
    <n v="0"/>
    <x v="1"/>
    <x v="13"/>
    <n v="0"/>
    <e v="#DIV/0!"/>
    <x v="4"/>
    <x v="13"/>
  </r>
  <r>
    <x v="927"/>
    <x v="927"/>
    <x v="926"/>
    <n v="20000"/>
    <n v="0"/>
    <x v="2"/>
    <x v="0"/>
    <s v="USD"/>
    <n v="1337024695"/>
    <n v="1334432695"/>
    <b v="0"/>
    <n v="0"/>
    <x v="1"/>
    <x v="13"/>
    <n v="0"/>
    <e v="#DIV/0!"/>
    <x v="4"/>
    <x v="13"/>
  </r>
  <r>
    <x v="928"/>
    <x v="928"/>
    <x v="927"/>
    <n v="14500"/>
    <n v="1575"/>
    <x v="2"/>
    <x v="0"/>
    <s v="USD"/>
    <n v="1353196800"/>
    <n v="1348864913"/>
    <b v="0"/>
    <n v="28"/>
    <x v="1"/>
    <x v="13"/>
    <n v="10.86206896551724"/>
    <n v="56.25"/>
    <x v="4"/>
    <x v="13"/>
  </r>
  <r>
    <x v="929"/>
    <x v="929"/>
    <x v="928"/>
    <n v="500"/>
    <n v="0"/>
    <x v="2"/>
    <x v="0"/>
    <s v="USD"/>
    <n v="1333946569"/>
    <n v="1331358169"/>
    <b v="0"/>
    <n v="0"/>
    <x v="1"/>
    <x v="13"/>
    <n v="0"/>
    <e v="#DIV/0!"/>
    <x v="4"/>
    <x v="13"/>
  </r>
  <r>
    <x v="930"/>
    <x v="930"/>
    <x v="929"/>
    <n v="900"/>
    <n v="345"/>
    <x v="2"/>
    <x v="0"/>
    <s v="USD"/>
    <n v="1277501520"/>
    <n v="1273874306"/>
    <b v="0"/>
    <n v="5"/>
    <x v="1"/>
    <x v="13"/>
    <n v="38.333333333333336"/>
    <n v="69"/>
    <x v="4"/>
    <x v="13"/>
  </r>
  <r>
    <x v="931"/>
    <x v="931"/>
    <x v="930"/>
    <n v="2000"/>
    <n v="131"/>
    <x v="2"/>
    <x v="1"/>
    <s v="GBP"/>
    <n v="1395007200"/>
    <n v="1392021502"/>
    <b v="0"/>
    <n v="7"/>
    <x v="1"/>
    <x v="13"/>
    <n v="6.5500000000000007"/>
    <n v="18.714285714285715"/>
    <x v="4"/>
    <x v="13"/>
  </r>
  <r>
    <x v="932"/>
    <x v="932"/>
    <x v="931"/>
    <n v="9500"/>
    <n v="1381"/>
    <x v="2"/>
    <x v="0"/>
    <s v="USD"/>
    <n v="1363990545"/>
    <n v="1360106145"/>
    <b v="0"/>
    <n v="30"/>
    <x v="1"/>
    <x v="13"/>
    <n v="14.536842105263158"/>
    <n v="46.033333333333331"/>
    <x v="4"/>
    <x v="13"/>
  </r>
  <r>
    <x v="933"/>
    <x v="933"/>
    <x v="932"/>
    <n v="2000"/>
    <n v="120"/>
    <x v="2"/>
    <x v="0"/>
    <s v="USD"/>
    <n v="1399867409"/>
    <n v="1394683409"/>
    <b v="0"/>
    <n v="2"/>
    <x v="1"/>
    <x v="13"/>
    <n v="6"/>
    <n v="60"/>
    <x v="4"/>
    <x v="13"/>
  </r>
  <r>
    <x v="934"/>
    <x v="934"/>
    <x v="933"/>
    <n v="5000"/>
    <n v="1520"/>
    <x v="2"/>
    <x v="5"/>
    <s v="CAD"/>
    <n v="1399183200"/>
    <n v="1396633284"/>
    <b v="0"/>
    <n v="30"/>
    <x v="1"/>
    <x v="13"/>
    <n v="30.4"/>
    <n v="50.666666666666664"/>
    <x v="4"/>
    <x v="13"/>
  </r>
  <r>
    <x v="935"/>
    <x v="935"/>
    <x v="934"/>
    <n v="3500"/>
    <n v="50"/>
    <x v="2"/>
    <x v="0"/>
    <s v="USD"/>
    <n v="1454054429"/>
    <n v="1451462429"/>
    <b v="0"/>
    <n v="2"/>
    <x v="1"/>
    <x v="13"/>
    <n v="1.4285714285714286"/>
    <n v="25"/>
    <x v="4"/>
    <x v="13"/>
  </r>
  <r>
    <x v="936"/>
    <x v="936"/>
    <x v="935"/>
    <n v="1400"/>
    <n v="0"/>
    <x v="2"/>
    <x v="0"/>
    <s v="USD"/>
    <n v="1326916800"/>
    <n v="1323131689"/>
    <b v="0"/>
    <n v="0"/>
    <x v="1"/>
    <x v="13"/>
    <n v="0"/>
    <e v="#DIV/0!"/>
    <x v="4"/>
    <x v="13"/>
  </r>
  <r>
    <x v="937"/>
    <x v="937"/>
    <x v="936"/>
    <n v="3500"/>
    <n v="40"/>
    <x v="2"/>
    <x v="0"/>
    <s v="USD"/>
    <n v="1383509357"/>
    <n v="1380913757"/>
    <b v="0"/>
    <n v="2"/>
    <x v="1"/>
    <x v="13"/>
    <n v="1.1428571428571428"/>
    <n v="20"/>
    <x v="4"/>
    <x v="13"/>
  </r>
  <r>
    <x v="938"/>
    <x v="938"/>
    <x v="937"/>
    <n v="7000"/>
    <n v="25"/>
    <x v="2"/>
    <x v="0"/>
    <s v="USD"/>
    <n v="1346585448"/>
    <n v="1343993448"/>
    <b v="0"/>
    <n v="1"/>
    <x v="1"/>
    <x v="13"/>
    <n v="0.35714285714285715"/>
    <n v="25"/>
    <x v="4"/>
    <x v="13"/>
  </r>
  <r>
    <x v="939"/>
    <x v="939"/>
    <x v="938"/>
    <n v="2750"/>
    <n v="40"/>
    <x v="2"/>
    <x v="0"/>
    <s v="USD"/>
    <n v="1372622280"/>
    <n v="1369246738"/>
    <b v="0"/>
    <n v="2"/>
    <x v="1"/>
    <x v="13"/>
    <n v="1.4545454545454546"/>
    <n v="20"/>
    <x v="4"/>
    <x v="13"/>
  </r>
  <r>
    <x v="940"/>
    <x v="940"/>
    <x v="939"/>
    <n v="9000"/>
    <n v="1544"/>
    <x v="2"/>
    <x v="0"/>
    <s v="USD"/>
    <n v="1439251926"/>
    <n v="1435363926"/>
    <b v="0"/>
    <n v="14"/>
    <x v="1"/>
    <x v="8"/>
    <n v="17.155555555555555"/>
    <n v="110.28571428571429"/>
    <x v="2"/>
    <x v="8"/>
  </r>
  <r>
    <x v="941"/>
    <x v="941"/>
    <x v="940"/>
    <n v="50000"/>
    <n v="1161"/>
    <x v="2"/>
    <x v="0"/>
    <s v="USD"/>
    <n v="1486693145"/>
    <n v="1484101145"/>
    <b v="0"/>
    <n v="31"/>
    <x v="1"/>
    <x v="8"/>
    <n v="2.3220000000000001"/>
    <n v="37.451612903225808"/>
    <x v="2"/>
    <x v="8"/>
  </r>
  <r>
    <x v="942"/>
    <x v="942"/>
    <x v="941"/>
    <n v="7500"/>
    <n v="668"/>
    <x v="2"/>
    <x v="0"/>
    <s v="USD"/>
    <n v="1455826460"/>
    <n v="1452716060"/>
    <b v="0"/>
    <n v="16"/>
    <x v="1"/>
    <x v="8"/>
    <n v="8.9066666666666663"/>
    <n v="41.75"/>
    <x v="2"/>
    <x v="8"/>
  </r>
  <r>
    <x v="943"/>
    <x v="943"/>
    <x v="942"/>
    <n v="3000"/>
    <n v="289"/>
    <x v="2"/>
    <x v="0"/>
    <s v="USD"/>
    <n v="1480438905"/>
    <n v="1477843305"/>
    <b v="0"/>
    <n v="12"/>
    <x v="1"/>
    <x v="8"/>
    <n v="9.6333333333333346"/>
    <n v="24.083333333333332"/>
    <x v="2"/>
    <x v="8"/>
  </r>
  <r>
    <x v="944"/>
    <x v="944"/>
    <x v="943"/>
    <n v="50000"/>
    <n v="6663"/>
    <x v="2"/>
    <x v="0"/>
    <s v="USD"/>
    <n v="1460988000"/>
    <n v="1458050450"/>
    <b v="0"/>
    <n v="96"/>
    <x v="1"/>
    <x v="8"/>
    <n v="13.325999999999999"/>
    <n v="69.40625"/>
    <x v="2"/>
    <x v="8"/>
  </r>
  <r>
    <x v="945"/>
    <x v="945"/>
    <x v="944"/>
    <n v="100000"/>
    <n v="2484"/>
    <x v="2"/>
    <x v="6"/>
    <s v="EUR"/>
    <n v="1487462340"/>
    <n v="1482958626"/>
    <b v="0"/>
    <n v="16"/>
    <x v="1"/>
    <x v="8"/>
    <n v="2.484"/>
    <n v="155.25"/>
    <x v="2"/>
    <x v="8"/>
  </r>
  <r>
    <x v="946"/>
    <x v="946"/>
    <x v="945"/>
    <n v="15000"/>
    <n v="286"/>
    <x v="2"/>
    <x v="0"/>
    <s v="USD"/>
    <n v="1473444048"/>
    <n v="1470852048"/>
    <b v="0"/>
    <n v="5"/>
    <x v="1"/>
    <x v="8"/>
    <n v="1.9066666666666665"/>
    <n v="57.2"/>
    <x v="2"/>
    <x v="8"/>
  </r>
  <r>
    <x v="947"/>
    <x v="947"/>
    <x v="946"/>
    <n v="850"/>
    <n v="0"/>
    <x v="2"/>
    <x v="0"/>
    <s v="USD"/>
    <n v="1467312306"/>
    <n v="1462128306"/>
    <b v="0"/>
    <n v="0"/>
    <x v="1"/>
    <x v="8"/>
    <n v="0"/>
    <e v="#DIV/0!"/>
    <x v="2"/>
    <x v="8"/>
  </r>
  <r>
    <x v="948"/>
    <x v="948"/>
    <x v="947"/>
    <n v="4000"/>
    <n v="480"/>
    <x v="2"/>
    <x v="9"/>
    <s v="EUR"/>
    <n v="1457812364"/>
    <n v="1455220364"/>
    <b v="0"/>
    <n v="8"/>
    <x v="1"/>
    <x v="8"/>
    <n v="12"/>
    <n v="60"/>
    <x v="2"/>
    <x v="8"/>
  </r>
  <r>
    <x v="949"/>
    <x v="949"/>
    <x v="948"/>
    <n v="20000"/>
    <n v="273"/>
    <x v="2"/>
    <x v="12"/>
    <s v="EUR"/>
    <n v="1456016576"/>
    <n v="1450832576"/>
    <b v="0"/>
    <n v="7"/>
    <x v="1"/>
    <x v="8"/>
    <n v="1.365"/>
    <n v="39"/>
    <x v="2"/>
    <x v="8"/>
  </r>
  <r>
    <x v="950"/>
    <x v="950"/>
    <x v="949"/>
    <n v="5000"/>
    <n v="1402"/>
    <x v="2"/>
    <x v="5"/>
    <s v="CAD"/>
    <n v="1453053661"/>
    <n v="1450461661"/>
    <b v="0"/>
    <n v="24"/>
    <x v="1"/>
    <x v="8"/>
    <n v="28.04"/>
    <n v="58.416666666666664"/>
    <x v="2"/>
    <x v="8"/>
  </r>
  <r>
    <x v="951"/>
    <x v="951"/>
    <x v="950"/>
    <n v="50000"/>
    <n v="19195"/>
    <x v="2"/>
    <x v="0"/>
    <s v="USD"/>
    <n v="1465054872"/>
    <n v="1461166872"/>
    <b v="0"/>
    <n v="121"/>
    <x v="1"/>
    <x v="8"/>
    <n v="38.39"/>
    <n v="158.63636363636363"/>
    <x v="2"/>
    <x v="8"/>
  </r>
  <r>
    <x v="952"/>
    <x v="952"/>
    <x v="951"/>
    <n v="49000"/>
    <n v="19572"/>
    <x v="2"/>
    <x v="0"/>
    <s v="USD"/>
    <n v="1479483812"/>
    <n v="1476888212"/>
    <b v="0"/>
    <n v="196"/>
    <x v="1"/>
    <x v="8"/>
    <n v="39.942857142857143"/>
    <n v="99.857142857142861"/>
    <x v="2"/>
    <x v="8"/>
  </r>
  <r>
    <x v="953"/>
    <x v="953"/>
    <x v="952"/>
    <n v="15000"/>
    <n v="126"/>
    <x v="2"/>
    <x v="0"/>
    <s v="USD"/>
    <n v="1422158199"/>
    <n v="1419566199"/>
    <b v="0"/>
    <n v="5"/>
    <x v="1"/>
    <x v="8"/>
    <n v="0.84"/>
    <n v="25.2"/>
    <x v="2"/>
    <x v="8"/>
  </r>
  <r>
    <x v="954"/>
    <x v="954"/>
    <x v="953"/>
    <n v="15000"/>
    <n v="6511"/>
    <x v="2"/>
    <x v="0"/>
    <s v="USD"/>
    <n v="1440100839"/>
    <n v="1436472039"/>
    <b v="0"/>
    <n v="73"/>
    <x v="1"/>
    <x v="8"/>
    <n v="43.406666666666666"/>
    <n v="89.191780821917803"/>
    <x v="2"/>
    <x v="8"/>
  </r>
  <r>
    <x v="955"/>
    <x v="955"/>
    <x v="954"/>
    <n v="300000"/>
    <n v="16984"/>
    <x v="2"/>
    <x v="0"/>
    <s v="USD"/>
    <n v="1473750300"/>
    <n v="1470294300"/>
    <b v="0"/>
    <n v="93"/>
    <x v="1"/>
    <x v="8"/>
    <n v="5.6613333333333333"/>
    <n v="182.6236559139785"/>
    <x v="2"/>
    <x v="8"/>
  </r>
  <r>
    <x v="956"/>
    <x v="956"/>
    <x v="955"/>
    <n v="50000"/>
    <n v="861"/>
    <x v="2"/>
    <x v="0"/>
    <s v="USD"/>
    <n v="1430081759"/>
    <n v="1424901359"/>
    <b v="0"/>
    <n v="17"/>
    <x v="1"/>
    <x v="8"/>
    <n v="1.722"/>
    <n v="50.647058823529413"/>
    <x v="2"/>
    <x v="8"/>
  </r>
  <r>
    <x v="957"/>
    <x v="957"/>
    <x v="956"/>
    <n v="12000"/>
    <n v="233"/>
    <x v="2"/>
    <x v="0"/>
    <s v="USD"/>
    <n v="1479392133"/>
    <n v="1476710133"/>
    <b v="0"/>
    <n v="7"/>
    <x v="1"/>
    <x v="8"/>
    <n v="1.9416666666666664"/>
    <n v="33.285714285714285"/>
    <x v="2"/>
    <x v="8"/>
  </r>
  <r>
    <x v="958"/>
    <x v="958"/>
    <x v="957"/>
    <n v="7777"/>
    <n v="881"/>
    <x v="2"/>
    <x v="0"/>
    <s v="USD"/>
    <n v="1428641940"/>
    <n v="1426792563"/>
    <b v="0"/>
    <n v="17"/>
    <x v="1"/>
    <x v="8"/>
    <n v="11.328275684711327"/>
    <n v="51.823529411764703"/>
    <x v="2"/>
    <x v="8"/>
  </r>
  <r>
    <x v="959"/>
    <x v="959"/>
    <x v="958"/>
    <n v="50000"/>
    <n v="19430"/>
    <x v="2"/>
    <x v="0"/>
    <s v="USD"/>
    <n v="1421640665"/>
    <n v="1419048665"/>
    <b v="0"/>
    <n v="171"/>
    <x v="1"/>
    <x v="8"/>
    <n v="38.86"/>
    <n v="113.62573099415205"/>
    <x v="2"/>
    <x v="8"/>
  </r>
  <r>
    <x v="960"/>
    <x v="960"/>
    <x v="959"/>
    <n v="55650"/>
    <n v="25655"/>
    <x v="2"/>
    <x v="0"/>
    <s v="USD"/>
    <n v="1489500155"/>
    <n v="1485874955"/>
    <b v="0"/>
    <n v="188"/>
    <x v="1"/>
    <x v="8"/>
    <n v="46.100628930817614"/>
    <n v="136.46276595744681"/>
    <x v="2"/>
    <x v="8"/>
  </r>
  <r>
    <x v="961"/>
    <x v="961"/>
    <x v="960"/>
    <n v="95000"/>
    <n v="40079"/>
    <x v="2"/>
    <x v="0"/>
    <s v="USD"/>
    <n v="1487617200"/>
    <n v="1483634335"/>
    <b v="0"/>
    <n v="110"/>
    <x v="1"/>
    <x v="8"/>
    <n v="42.188421052631583"/>
    <n v="364.35454545454547"/>
    <x v="2"/>
    <x v="8"/>
  </r>
  <r>
    <x v="962"/>
    <x v="962"/>
    <x v="961"/>
    <n v="2500"/>
    <n v="712"/>
    <x v="2"/>
    <x v="0"/>
    <s v="USD"/>
    <n v="1455210353"/>
    <n v="1451927153"/>
    <b v="0"/>
    <n v="37"/>
    <x v="1"/>
    <x v="8"/>
    <n v="28.48"/>
    <n v="19.243243243243242"/>
    <x v="2"/>
    <x v="8"/>
  </r>
  <r>
    <x v="963"/>
    <x v="963"/>
    <x v="962"/>
    <n v="35000"/>
    <n v="377"/>
    <x v="2"/>
    <x v="0"/>
    <s v="USD"/>
    <n v="1476717319"/>
    <n v="1473693319"/>
    <b v="0"/>
    <n v="9"/>
    <x v="1"/>
    <x v="8"/>
    <n v="1.077142857142857"/>
    <n v="41.888888888888886"/>
    <x v="2"/>
    <x v="8"/>
  </r>
  <r>
    <x v="964"/>
    <x v="964"/>
    <x v="963"/>
    <n v="110000"/>
    <n v="879"/>
    <x v="2"/>
    <x v="5"/>
    <s v="CAD"/>
    <n v="1441119919"/>
    <n v="1437663919"/>
    <b v="0"/>
    <n v="29"/>
    <x v="1"/>
    <x v="8"/>
    <n v="0.79909090909090907"/>
    <n v="30.310344827586206"/>
    <x v="2"/>
    <x v="8"/>
  </r>
  <r>
    <x v="965"/>
    <x v="965"/>
    <x v="964"/>
    <n v="25000"/>
    <n v="298"/>
    <x v="2"/>
    <x v="0"/>
    <s v="USD"/>
    <n v="1477454340"/>
    <n v="1474676646"/>
    <b v="0"/>
    <n v="6"/>
    <x v="1"/>
    <x v="8"/>
    <n v="1.1919999999999999"/>
    <n v="49.666666666666664"/>
    <x v="2"/>
    <x v="8"/>
  </r>
  <r>
    <x v="966"/>
    <x v="966"/>
    <x v="965"/>
    <n v="12000"/>
    <n v="1776"/>
    <x v="2"/>
    <x v="0"/>
    <s v="USD"/>
    <n v="1475766932"/>
    <n v="1473174932"/>
    <b v="0"/>
    <n v="30"/>
    <x v="1"/>
    <x v="8"/>
    <n v="14.799999999999999"/>
    <n v="59.2"/>
    <x v="2"/>
    <x v="8"/>
  </r>
  <r>
    <x v="967"/>
    <x v="967"/>
    <x v="966"/>
    <n v="20000"/>
    <n v="3562"/>
    <x v="2"/>
    <x v="0"/>
    <s v="USD"/>
    <n v="1461301574"/>
    <n v="1456121174"/>
    <b v="0"/>
    <n v="81"/>
    <x v="1"/>
    <x v="8"/>
    <n v="17.810000000000002"/>
    <n v="43.97530864197531"/>
    <x v="2"/>
    <x v="8"/>
  </r>
  <r>
    <x v="968"/>
    <x v="968"/>
    <x v="967"/>
    <n v="8000"/>
    <n v="106"/>
    <x v="2"/>
    <x v="0"/>
    <s v="USD"/>
    <n v="1408134034"/>
    <n v="1405542034"/>
    <b v="0"/>
    <n v="4"/>
    <x v="1"/>
    <x v="8"/>
    <n v="1.325"/>
    <n v="26.5"/>
    <x v="2"/>
    <x v="8"/>
  </r>
  <r>
    <x v="969"/>
    <x v="969"/>
    <x v="968"/>
    <n v="30000"/>
    <n v="14000"/>
    <x v="2"/>
    <x v="14"/>
    <s v="MXN"/>
    <n v="1486624607"/>
    <n v="1483773407"/>
    <b v="0"/>
    <n v="11"/>
    <x v="1"/>
    <x v="8"/>
    <n v="46.666666666666664"/>
    <n v="1272.7272727272727"/>
    <x v="2"/>
    <x v="8"/>
  </r>
  <r>
    <x v="970"/>
    <x v="970"/>
    <x v="969"/>
    <n v="5000"/>
    <n v="2296"/>
    <x v="2"/>
    <x v="5"/>
    <s v="CAD"/>
    <n v="1485147540"/>
    <n v="1481951853"/>
    <b v="0"/>
    <n v="14"/>
    <x v="1"/>
    <x v="8"/>
    <n v="45.92"/>
    <n v="164"/>
    <x v="2"/>
    <x v="8"/>
  </r>
  <r>
    <x v="971"/>
    <x v="971"/>
    <x v="970"/>
    <n v="100000"/>
    <n v="226"/>
    <x v="2"/>
    <x v="0"/>
    <s v="USD"/>
    <n v="1433178060"/>
    <n v="1429290060"/>
    <b v="0"/>
    <n v="5"/>
    <x v="1"/>
    <x v="8"/>
    <n v="0.22599999999999998"/>
    <n v="45.2"/>
    <x v="2"/>
    <x v="8"/>
  </r>
  <r>
    <x v="972"/>
    <x v="972"/>
    <x v="971"/>
    <n v="20000"/>
    <n v="6925"/>
    <x v="2"/>
    <x v="0"/>
    <s v="USD"/>
    <n v="1409813940"/>
    <n v="1407271598"/>
    <b v="0"/>
    <n v="45"/>
    <x v="1"/>
    <x v="8"/>
    <n v="34.625"/>
    <n v="153.88888888888889"/>
    <x v="2"/>
    <x v="8"/>
  </r>
  <r>
    <x v="973"/>
    <x v="973"/>
    <x v="972"/>
    <n v="20000"/>
    <n v="411"/>
    <x v="2"/>
    <x v="0"/>
    <s v="USD"/>
    <n v="1447032093"/>
    <n v="1441844493"/>
    <b v="0"/>
    <n v="8"/>
    <x v="1"/>
    <x v="8"/>
    <n v="2.0549999999999997"/>
    <n v="51.375"/>
    <x v="2"/>
    <x v="8"/>
  </r>
  <r>
    <x v="974"/>
    <x v="974"/>
    <x v="973"/>
    <n v="50000"/>
    <n v="280"/>
    <x v="2"/>
    <x v="0"/>
    <s v="USD"/>
    <n v="1458925156"/>
    <n v="1456336756"/>
    <b v="0"/>
    <n v="3"/>
    <x v="1"/>
    <x v="8"/>
    <n v="0.55999999999999994"/>
    <n v="93.333333333333329"/>
    <x v="2"/>
    <x v="8"/>
  </r>
  <r>
    <x v="975"/>
    <x v="975"/>
    <x v="974"/>
    <n v="100000"/>
    <n v="2607"/>
    <x v="2"/>
    <x v="0"/>
    <s v="USD"/>
    <n v="1467132185"/>
    <n v="1461948185"/>
    <b v="0"/>
    <n v="24"/>
    <x v="1"/>
    <x v="8"/>
    <n v="2.6069999999999998"/>
    <n v="108.625"/>
    <x v="2"/>
    <x v="8"/>
  </r>
  <r>
    <x v="976"/>
    <x v="976"/>
    <x v="975"/>
    <n v="150000"/>
    <n v="2889"/>
    <x v="2"/>
    <x v="2"/>
    <s v="AUD"/>
    <n v="1439515497"/>
    <n v="1435627497"/>
    <b v="0"/>
    <n v="18"/>
    <x v="1"/>
    <x v="8"/>
    <n v="1.9259999999999999"/>
    <n v="160.5"/>
    <x v="2"/>
    <x v="8"/>
  </r>
  <r>
    <x v="977"/>
    <x v="977"/>
    <x v="976"/>
    <n v="2700"/>
    <n v="909"/>
    <x v="2"/>
    <x v="15"/>
    <s v="EUR"/>
    <n v="1456094197"/>
    <n v="1453502197"/>
    <b v="0"/>
    <n v="12"/>
    <x v="1"/>
    <x v="8"/>
    <n v="33.666666666666664"/>
    <n v="75.75"/>
    <x v="2"/>
    <x v="8"/>
  </r>
  <r>
    <x v="978"/>
    <x v="978"/>
    <x v="977"/>
    <n v="172889"/>
    <n v="97273"/>
    <x v="2"/>
    <x v="11"/>
    <s v="SEK"/>
    <n v="1456385101"/>
    <n v="1453793101"/>
    <b v="0"/>
    <n v="123"/>
    <x v="1"/>
    <x v="8"/>
    <n v="56.263267182990241"/>
    <n v="790.83739837398377"/>
    <x v="2"/>
    <x v="8"/>
  </r>
  <r>
    <x v="979"/>
    <x v="979"/>
    <x v="978"/>
    <n v="35000"/>
    <n v="28986.16"/>
    <x v="2"/>
    <x v="0"/>
    <s v="USD"/>
    <n v="1466449140"/>
    <n v="1463392828"/>
    <b v="0"/>
    <n v="96"/>
    <x v="1"/>
    <x v="8"/>
    <n v="82.817599999999999"/>
    <n v="301.93916666666667"/>
    <x v="2"/>
    <x v="8"/>
  </r>
  <r>
    <x v="980"/>
    <x v="980"/>
    <x v="979"/>
    <n v="10000"/>
    <n v="1486"/>
    <x v="2"/>
    <x v="0"/>
    <s v="USD"/>
    <n v="1417387322"/>
    <n v="1413495722"/>
    <b v="0"/>
    <n v="31"/>
    <x v="1"/>
    <x v="8"/>
    <n v="14.860000000000001"/>
    <n v="47.935483870967744"/>
    <x v="2"/>
    <x v="8"/>
  </r>
  <r>
    <x v="981"/>
    <x v="981"/>
    <x v="980"/>
    <n v="88888"/>
    <n v="11"/>
    <x v="2"/>
    <x v="0"/>
    <s v="USD"/>
    <n v="1407624222"/>
    <n v="1405032222"/>
    <b v="0"/>
    <n v="4"/>
    <x v="1"/>
    <x v="8"/>
    <n v="1.2375123751237513E-2"/>
    <n v="2.75"/>
    <x v="2"/>
    <x v="8"/>
  </r>
  <r>
    <x v="982"/>
    <x v="982"/>
    <x v="981"/>
    <n v="17500"/>
    <n v="3"/>
    <x v="2"/>
    <x v="0"/>
    <s v="USD"/>
    <n v="1475431486"/>
    <n v="1472839486"/>
    <b v="0"/>
    <n v="3"/>
    <x v="1"/>
    <x v="8"/>
    <n v="1.7142857142857144E-2"/>
    <n v="1"/>
    <x v="2"/>
    <x v="8"/>
  </r>
  <r>
    <x v="983"/>
    <x v="983"/>
    <x v="982"/>
    <n v="104219"/>
    <n v="30751"/>
    <x v="2"/>
    <x v="3"/>
    <s v="EUR"/>
    <n v="1471985640"/>
    <n v="1469289685"/>
    <b v="0"/>
    <n v="179"/>
    <x v="1"/>
    <x v="8"/>
    <n v="29.506136117214709"/>
    <n v="171.79329608938548"/>
    <x v="2"/>
    <x v="8"/>
  </r>
  <r>
    <x v="984"/>
    <x v="984"/>
    <x v="983"/>
    <n v="10000"/>
    <n v="106"/>
    <x v="2"/>
    <x v="0"/>
    <s v="USD"/>
    <n v="1427507208"/>
    <n v="1424918808"/>
    <b v="0"/>
    <n v="3"/>
    <x v="1"/>
    <x v="8"/>
    <n v="1.06"/>
    <n v="35.333333333333336"/>
    <x v="2"/>
    <x v="8"/>
  </r>
  <r>
    <x v="985"/>
    <x v="985"/>
    <x v="984"/>
    <n v="30000"/>
    <n v="1888"/>
    <x v="2"/>
    <x v="12"/>
    <s v="EUR"/>
    <n v="1451602800"/>
    <n v="1449011610"/>
    <b v="0"/>
    <n v="23"/>
    <x v="1"/>
    <x v="8"/>
    <n v="6.293333333333333"/>
    <n v="82.086956521739125"/>
    <x v="2"/>
    <x v="8"/>
  </r>
  <r>
    <x v="986"/>
    <x v="986"/>
    <x v="985"/>
    <n v="20000"/>
    <n v="2550"/>
    <x v="2"/>
    <x v="1"/>
    <s v="GBP"/>
    <n v="1452384000"/>
    <n v="1447698300"/>
    <b v="0"/>
    <n v="23"/>
    <x v="1"/>
    <x v="8"/>
    <n v="12.75"/>
    <n v="110.8695652173913"/>
    <x v="2"/>
    <x v="8"/>
  </r>
  <r>
    <x v="987"/>
    <x v="987"/>
    <x v="986"/>
    <n v="50000"/>
    <n v="6610"/>
    <x v="2"/>
    <x v="9"/>
    <s v="EUR"/>
    <n v="1403507050"/>
    <n v="1400051050"/>
    <b v="0"/>
    <n v="41"/>
    <x v="1"/>
    <x v="8"/>
    <n v="13.22"/>
    <n v="161.21951219512195"/>
    <x v="2"/>
    <x v="8"/>
  </r>
  <r>
    <x v="988"/>
    <x v="988"/>
    <x v="987"/>
    <n v="5000"/>
    <n v="0"/>
    <x v="2"/>
    <x v="13"/>
    <s v="EUR"/>
    <n v="1475310825"/>
    <n v="1472718825"/>
    <b v="0"/>
    <n v="0"/>
    <x v="1"/>
    <x v="8"/>
    <n v="0"/>
    <e v="#DIV/0!"/>
    <x v="2"/>
    <x v="8"/>
  </r>
  <r>
    <x v="989"/>
    <x v="989"/>
    <x v="988"/>
    <n v="10000"/>
    <n v="1677"/>
    <x v="2"/>
    <x v="0"/>
    <s v="USD"/>
    <n v="1475101495"/>
    <n v="1472509495"/>
    <b v="0"/>
    <n v="32"/>
    <x v="1"/>
    <x v="8"/>
    <n v="16.77"/>
    <n v="52.40625"/>
    <x v="2"/>
    <x v="8"/>
  </r>
  <r>
    <x v="990"/>
    <x v="990"/>
    <x v="989"/>
    <n v="25000"/>
    <n v="26"/>
    <x v="2"/>
    <x v="0"/>
    <s v="USD"/>
    <n v="1409770164"/>
    <n v="1407178164"/>
    <b v="0"/>
    <n v="2"/>
    <x v="1"/>
    <x v="8"/>
    <n v="0.104"/>
    <n v="13"/>
    <x v="2"/>
    <x v="8"/>
  </r>
  <r>
    <x v="991"/>
    <x v="991"/>
    <x v="990"/>
    <n v="5000"/>
    <n v="212"/>
    <x v="2"/>
    <x v="1"/>
    <s v="GBP"/>
    <n v="1468349460"/>
    <n v="1466186988"/>
    <b v="0"/>
    <n v="7"/>
    <x v="1"/>
    <x v="8"/>
    <n v="4.24"/>
    <n v="30.285714285714285"/>
    <x v="2"/>
    <x v="8"/>
  </r>
  <r>
    <x v="992"/>
    <x v="992"/>
    <x v="991"/>
    <n v="100000"/>
    <n v="467"/>
    <x v="2"/>
    <x v="0"/>
    <s v="USD"/>
    <n v="1462655519"/>
    <n v="1457475119"/>
    <b v="0"/>
    <n v="4"/>
    <x v="1"/>
    <x v="8"/>
    <n v="0.46699999999999997"/>
    <n v="116.75"/>
    <x v="2"/>
    <x v="8"/>
  </r>
  <r>
    <x v="993"/>
    <x v="993"/>
    <x v="992"/>
    <n v="70000"/>
    <n v="17561"/>
    <x v="2"/>
    <x v="0"/>
    <s v="USD"/>
    <n v="1478926800"/>
    <n v="1476054568"/>
    <b v="0"/>
    <n v="196"/>
    <x v="1"/>
    <x v="8"/>
    <n v="25.087142857142858"/>
    <n v="89.59693877551021"/>
    <x v="2"/>
    <x v="8"/>
  </r>
  <r>
    <x v="994"/>
    <x v="994"/>
    <x v="993"/>
    <n v="200000"/>
    <n v="4669"/>
    <x v="2"/>
    <x v="0"/>
    <s v="USD"/>
    <n v="1417388340"/>
    <n v="1412835530"/>
    <b v="0"/>
    <n v="11"/>
    <x v="1"/>
    <x v="8"/>
    <n v="2.3345000000000002"/>
    <n v="424.45454545454544"/>
    <x v="2"/>
    <x v="8"/>
  </r>
  <r>
    <x v="995"/>
    <x v="995"/>
    <x v="994"/>
    <n v="10000"/>
    <n v="726"/>
    <x v="2"/>
    <x v="0"/>
    <s v="USD"/>
    <n v="1417276800"/>
    <n v="1415140480"/>
    <b v="0"/>
    <n v="9"/>
    <x v="1"/>
    <x v="8"/>
    <n v="7.26"/>
    <n v="80.666666666666671"/>
    <x v="2"/>
    <x v="8"/>
  </r>
  <r>
    <x v="996"/>
    <x v="996"/>
    <x v="995"/>
    <n v="4000"/>
    <n v="65"/>
    <x v="2"/>
    <x v="0"/>
    <s v="USD"/>
    <n v="1406474820"/>
    <n v="1403902060"/>
    <b v="0"/>
    <n v="5"/>
    <x v="1"/>
    <x v="8"/>
    <n v="1.625"/>
    <n v="13"/>
    <x v="2"/>
    <x v="8"/>
  </r>
  <r>
    <x v="997"/>
    <x v="997"/>
    <x v="996"/>
    <n v="5000"/>
    <n v="65"/>
    <x v="2"/>
    <x v="0"/>
    <s v="USD"/>
    <n v="1417145297"/>
    <n v="1414549697"/>
    <b v="0"/>
    <n v="8"/>
    <x v="1"/>
    <x v="8"/>
    <n v="1.3"/>
    <n v="8.125"/>
    <x v="2"/>
    <x v="8"/>
  </r>
  <r>
    <x v="998"/>
    <x v="998"/>
    <x v="997"/>
    <n v="60000"/>
    <n v="35135"/>
    <x v="2"/>
    <x v="5"/>
    <s v="CAD"/>
    <n v="1447909401"/>
    <n v="1444017801"/>
    <b v="0"/>
    <n v="229"/>
    <x v="1"/>
    <x v="8"/>
    <n v="58.558333333333337"/>
    <n v="153.42794759825327"/>
    <x v="2"/>
    <x v="8"/>
  </r>
  <r>
    <x v="999"/>
    <x v="999"/>
    <x v="998"/>
    <n v="150000"/>
    <n v="11683"/>
    <x v="2"/>
    <x v="5"/>
    <s v="CAD"/>
    <n v="1415865720"/>
    <n v="1413270690"/>
    <b v="0"/>
    <n v="40"/>
    <x v="1"/>
    <x v="8"/>
    <n v="7.7886666666666677"/>
    <n v="292.07499999999999"/>
    <x v="2"/>
    <x v="8"/>
  </r>
  <r>
    <x v="1000"/>
    <x v="1000"/>
    <x v="999"/>
    <n v="894700"/>
    <n v="19824"/>
    <x v="1"/>
    <x v="0"/>
    <s v="USD"/>
    <n v="1489537560"/>
    <n v="1484357160"/>
    <b v="0"/>
    <n v="6"/>
    <x v="1"/>
    <x v="8"/>
    <n v="2.2157147647256061"/>
    <n v="3304"/>
    <x v="2"/>
    <x v="8"/>
  </r>
  <r>
    <x v="1001"/>
    <x v="1001"/>
    <x v="1000"/>
    <n v="5000"/>
    <n v="5200"/>
    <x v="1"/>
    <x v="1"/>
    <s v="GBP"/>
    <n v="1485796613"/>
    <n v="1481908613"/>
    <b v="0"/>
    <n v="4"/>
    <x v="1"/>
    <x v="8"/>
    <n v="104"/>
    <n v="1300"/>
    <x v="2"/>
    <x v="8"/>
  </r>
  <r>
    <x v="1002"/>
    <x v="1002"/>
    <x v="1001"/>
    <n v="9999"/>
    <n v="2960"/>
    <x v="1"/>
    <x v="0"/>
    <s v="USD"/>
    <n v="1450331940"/>
    <n v="1447777514"/>
    <b v="0"/>
    <n v="22"/>
    <x v="1"/>
    <x v="8"/>
    <n v="29.6029602960296"/>
    <n v="134.54545454545453"/>
    <x v="2"/>
    <x v="8"/>
  </r>
  <r>
    <x v="1003"/>
    <x v="1003"/>
    <x v="1002"/>
    <n v="20000"/>
    <n v="3211"/>
    <x v="1"/>
    <x v="6"/>
    <s v="EUR"/>
    <n v="1489680061"/>
    <n v="1487091661"/>
    <b v="0"/>
    <n v="15"/>
    <x v="1"/>
    <x v="8"/>
    <n v="16.055"/>
    <n v="214.06666666666666"/>
    <x v="2"/>
    <x v="8"/>
  </r>
  <r>
    <x v="1004"/>
    <x v="1004"/>
    <x v="1003"/>
    <n v="25000"/>
    <n v="20552"/>
    <x v="1"/>
    <x v="0"/>
    <s v="USD"/>
    <n v="1455814827"/>
    <n v="1453222827"/>
    <b v="0"/>
    <n v="95"/>
    <x v="1"/>
    <x v="8"/>
    <n v="82.207999999999998"/>
    <n v="216.33684210526314"/>
    <x v="2"/>
    <x v="8"/>
  </r>
  <r>
    <x v="1005"/>
    <x v="1005"/>
    <x v="1004"/>
    <n v="200000"/>
    <n v="150102"/>
    <x v="1"/>
    <x v="0"/>
    <s v="USD"/>
    <n v="1446217183"/>
    <n v="1443538783"/>
    <b v="0"/>
    <n v="161"/>
    <x v="1"/>
    <x v="8"/>
    <n v="75.051000000000002"/>
    <n v="932.31055900621118"/>
    <x v="2"/>
    <x v="8"/>
  </r>
  <r>
    <x v="1006"/>
    <x v="1006"/>
    <x v="1005"/>
    <n v="4000"/>
    <n v="234"/>
    <x v="1"/>
    <x v="0"/>
    <s v="USD"/>
    <n v="1418368260"/>
    <n v="1417654672"/>
    <b v="0"/>
    <n v="8"/>
    <x v="1"/>
    <x v="8"/>
    <n v="5.8500000000000005"/>
    <n v="29.25"/>
    <x v="2"/>
    <x v="8"/>
  </r>
  <r>
    <x v="1007"/>
    <x v="1007"/>
    <x v="1006"/>
    <n v="30000"/>
    <n v="13296"/>
    <x v="1"/>
    <x v="0"/>
    <s v="USD"/>
    <n v="1481727623"/>
    <n v="1478095223"/>
    <b v="0"/>
    <n v="76"/>
    <x v="1"/>
    <x v="8"/>
    <n v="44.32"/>
    <n v="174.94736842105263"/>
    <x v="2"/>
    <x v="8"/>
  </r>
  <r>
    <x v="1008"/>
    <x v="1008"/>
    <x v="1007"/>
    <n v="93500"/>
    <n v="250"/>
    <x v="1"/>
    <x v="14"/>
    <s v="MXN"/>
    <n v="1482953115"/>
    <n v="1480361115"/>
    <b v="0"/>
    <n v="1"/>
    <x v="1"/>
    <x v="8"/>
    <n v="0.26737967914438499"/>
    <n v="250"/>
    <x v="2"/>
    <x v="8"/>
  </r>
  <r>
    <x v="1009"/>
    <x v="1009"/>
    <x v="1008"/>
    <n v="50000"/>
    <n v="6565"/>
    <x v="1"/>
    <x v="0"/>
    <s v="USD"/>
    <n v="1466346646"/>
    <n v="1463754646"/>
    <b v="0"/>
    <n v="101"/>
    <x v="1"/>
    <x v="8"/>
    <n v="13.13"/>
    <n v="65"/>
    <x v="2"/>
    <x v="8"/>
  </r>
  <r>
    <x v="1010"/>
    <x v="1010"/>
    <x v="1009"/>
    <n v="115250"/>
    <n v="220"/>
    <x v="1"/>
    <x v="0"/>
    <s v="USD"/>
    <n v="1473044340"/>
    <n v="1468180462"/>
    <b v="0"/>
    <n v="4"/>
    <x v="1"/>
    <x v="8"/>
    <n v="0.19088937093275488"/>
    <n v="55"/>
    <x v="2"/>
    <x v="8"/>
  </r>
  <r>
    <x v="1011"/>
    <x v="1011"/>
    <x v="1010"/>
    <n v="20000"/>
    <n v="75"/>
    <x v="1"/>
    <x v="0"/>
    <s v="USD"/>
    <n v="1418938395"/>
    <n v="1415050395"/>
    <b v="0"/>
    <n v="1"/>
    <x v="1"/>
    <x v="8"/>
    <n v="0.375"/>
    <n v="75"/>
    <x v="2"/>
    <x v="8"/>
  </r>
  <r>
    <x v="1012"/>
    <x v="1012"/>
    <x v="1011"/>
    <n v="5000"/>
    <n v="1076751.05"/>
    <x v="1"/>
    <x v="0"/>
    <s v="USD"/>
    <n v="1485254052"/>
    <n v="1481366052"/>
    <b v="0"/>
    <n v="775"/>
    <x v="1"/>
    <x v="8"/>
    <n v="21535.021000000001"/>
    <n v="1389.3561935483872"/>
    <x v="2"/>
    <x v="8"/>
  </r>
  <r>
    <x v="1013"/>
    <x v="1013"/>
    <x v="1012"/>
    <n v="25000"/>
    <n v="8632"/>
    <x v="1"/>
    <x v="0"/>
    <s v="USD"/>
    <n v="1451419200"/>
    <n v="1449000056"/>
    <b v="0"/>
    <n v="90"/>
    <x v="1"/>
    <x v="8"/>
    <n v="34.527999999999999"/>
    <n v="95.911111111111111"/>
    <x v="2"/>
    <x v="8"/>
  </r>
  <r>
    <x v="1014"/>
    <x v="1014"/>
    <x v="1013"/>
    <n v="10000"/>
    <n v="3060"/>
    <x v="1"/>
    <x v="0"/>
    <s v="USD"/>
    <n v="1420070615"/>
    <n v="1415750615"/>
    <b v="0"/>
    <n v="16"/>
    <x v="1"/>
    <x v="8"/>
    <n v="30.599999999999998"/>
    <n v="191.25"/>
    <x v="2"/>
    <x v="8"/>
  </r>
  <r>
    <x v="1015"/>
    <x v="1015"/>
    <x v="1014"/>
    <n v="9000"/>
    <n v="240"/>
    <x v="1"/>
    <x v="16"/>
    <s v="CHF"/>
    <n v="1448489095"/>
    <n v="1445893495"/>
    <b v="0"/>
    <n v="6"/>
    <x v="1"/>
    <x v="8"/>
    <n v="2.666666666666667"/>
    <n v="40"/>
    <x v="2"/>
    <x v="8"/>
  </r>
  <r>
    <x v="1016"/>
    <x v="1016"/>
    <x v="1015"/>
    <n v="100000"/>
    <n v="2842"/>
    <x v="1"/>
    <x v="0"/>
    <s v="USD"/>
    <n v="1459992856"/>
    <n v="1456108456"/>
    <b v="0"/>
    <n v="38"/>
    <x v="1"/>
    <x v="8"/>
    <n v="2.8420000000000001"/>
    <n v="74.78947368421052"/>
    <x v="2"/>
    <x v="8"/>
  </r>
  <r>
    <x v="1017"/>
    <x v="1017"/>
    <x v="1016"/>
    <n v="250000"/>
    <n v="57197"/>
    <x v="1"/>
    <x v="0"/>
    <s v="USD"/>
    <n v="1448125935"/>
    <n v="1444666335"/>
    <b v="0"/>
    <n v="355"/>
    <x v="1"/>
    <x v="8"/>
    <n v="22.878799999999998"/>
    <n v="161.11830985915492"/>
    <x v="2"/>
    <x v="8"/>
  </r>
  <r>
    <x v="1018"/>
    <x v="1018"/>
    <x v="1017"/>
    <n v="20000"/>
    <n v="621"/>
    <x v="1"/>
    <x v="0"/>
    <s v="USD"/>
    <n v="1468496933"/>
    <n v="1465904933"/>
    <b v="0"/>
    <n v="7"/>
    <x v="1"/>
    <x v="8"/>
    <n v="3.105"/>
    <n v="88.714285714285708"/>
    <x v="2"/>
    <x v="8"/>
  </r>
  <r>
    <x v="1019"/>
    <x v="1019"/>
    <x v="1018"/>
    <n v="45000"/>
    <n v="21300"/>
    <x v="1"/>
    <x v="0"/>
    <s v="USD"/>
    <n v="1423092149"/>
    <n v="1420500149"/>
    <b v="0"/>
    <n v="400"/>
    <x v="1"/>
    <x v="8"/>
    <n v="47.333333333333336"/>
    <n v="53.25"/>
    <x v="2"/>
    <x v="8"/>
  </r>
  <r>
    <x v="1020"/>
    <x v="1020"/>
    <x v="1019"/>
    <n v="1550"/>
    <n v="3186"/>
    <x v="0"/>
    <x v="5"/>
    <s v="CAD"/>
    <n v="1433206020"/>
    <n v="1430617209"/>
    <b v="0"/>
    <n v="30"/>
    <x v="0"/>
    <x v="15"/>
    <n v="205.54838709677421"/>
    <n v="106.2"/>
    <x v="4"/>
    <x v="15"/>
  </r>
  <r>
    <x v="1021"/>
    <x v="1021"/>
    <x v="1020"/>
    <n v="3000"/>
    <n v="10554.11"/>
    <x v="0"/>
    <x v="0"/>
    <s v="USD"/>
    <n v="1445054400"/>
    <n v="1443074571"/>
    <b v="1"/>
    <n v="478"/>
    <x v="0"/>
    <x v="15"/>
    <n v="351.80366666666669"/>
    <n v="22.079728033472804"/>
    <x v="4"/>
    <x v="15"/>
  </r>
  <r>
    <x v="1022"/>
    <x v="1022"/>
    <x v="1021"/>
    <n v="2000"/>
    <n v="2298"/>
    <x v="0"/>
    <x v="0"/>
    <s v="USD"/>
    <n v="1431876677"/>
    <n v="1429284677"/>
    <b v="1"/>
    <n v="74"/>
    <x v="0"/>
    <x v="15"/>
    <n v="114.9"/>
    <n v="31.054054054054053"/>
    <x v="4"/>
    <x v="15"/>
  </r>
  <r>
    <x v="1023"/>
    <x v="1023"/>
    <x v="1022"/>
    <n v="2000"/>
    <n v="4743"/>
    <x v="0"/>
    <x v="1"/>
    <s v="GBP"/>
    <n v="1434837861"/>
    <n v="1432245861"/>
    <b v="0"/>
    <n v="131"/>
    <x v="0"/>
    <x v="15"/>
    <n v="237.15"/>
    <n v="36.206106870229007"/>
    <x v="4"/>
    <x v="15"/>
  </r>
  <r>
    <x v="1024"/>
    <x v="1024"/>
    <x v="1023"/>
    <n v="20000"/>
    <n v="23727.55"/>
    <x v="0"/>
    <x v="11"/>
    <s v="SEK"/>
    <n v="1454248563"/>
    <n v="1451656563"/>
    <b v="1"/>
    <n v="61"/>
    <x v="0"/>
    <x v="15"/>
    <n v="118.63774999999998"/>
    <n v="388.9762295081967"/>
    <x v="4"/>
    <x v="15"/>
  </r>
  <r>
    <x v="1025"/>
    <x v="1025"/>
    <x v="1024"/>
    <n v="70000"/>
    <n v="76949.820000000007"/>
    <x v="0"/>
    <x v="0"/>
    <s v="USD"/>
    <n v="1426532437"/>
    <n v="1423944037"/>
    <b v="1"/>
    <n v="1071"/>
    <x v="0"/>
    <x v="15"/>
    <n v="109.92831428571431"/>
    <n v="71.848571428571432"/>
    <x v="4"/>
    <x v="15"/>
  </r>
  <r>
    <x v="1026"/>
    <x v="1026"/>
    <x v="1025"/>
    <n v="7000"/>
    <n v="7000.58"/>
    <x v="0"/>
    <x v="1"/>
    <s v="GBP"/>
    <n v="1459414016"/>
    <n v="1456480016"/>
    <b v="1"/>
    <n v="122"/>
    <x v="0"/>
    <x v="15"/>
    <n v="100.00828571428571"/>
    <n v="57.381803278688523"/>
    <x v="4"/>
    <x v="15"/>
  </r>
  <r>
    <x v="1027"/>
    <x v="1027"/>
    <x v="1026"/>
    <n v="7501"/>
    <n v="7733"/>
    <x v="0"/>
    <x v="0"/>
    <s v="USD"/>
    <n v="1414025347"/>
    <n v="1411433347"/>
    <b v="1"/>
    <n v="111"/>
    <x v="0"/>
    <x v="15"/>
    <n v="103.09292094387415"/>
    <n v="69.666666666666671"/>
    <x v="4"/>
    <x v="15"/>
  </r>
  <r>
    <x v="1028"/>
    <x v="1028"/>
    <x v="1027"/>
    <n v="10000"/>
    <n v="11727"/>
    <x v="0"/>
    <x v="1"/>
    <s v="GBP"/>
    <n v="1488830400"/>
    <n v="1484924605"/>
    <b v="1"/>
    <n v="255"/>
    <x v="0"/>
    <x v="15"/>
    <n v="117.27000000000001"/>
    <n v="45.988235294117644"/>
    <x v="4"/>
    <x v="15"/>
  </r>
  <r>
    <x v="1029"/>
    <x v="1029"/>
    <x v="1028"/>
    <n v="10000"/>
    <n v="11176"/>
    <x v="0"/>
    <x v="11"/>
    <s v="SEK"/>
    <n v="1428184740"/>
    <n v="1423501507"/>
    <b v="0"/>
    <n v="141"/>
    <x v="0"/>
    <x v="15"/>
    <n v="111.75999999999999"/>
    <n v="79.262411347517727"/>
    <x v="4"/>
    <x v="15"/>
  </r>
  <r>
    <x v="1030"/>
    <x v="1030"/>
    <x v="1029"/>
    <n v="2000"/>
    <n v="6842"/>
    <x v="0"/>
    <x v="0"/>
    <s v="USD"/>
    <n v="1473680149"/>
    <n v="1472470549"/>
    <b v="0"/>
    <n v="159"/>
    <x v="0"/>
    <x v="15"/>
    <n v="342.09999999999997"/>
    <n v="43.031446540880502"/>
    <x v="4"/>
    <x v="15"/>
  </r>
  <r>
    <x v="1031"/>
    <x v="1031"/>
    <x v="1030"/>
    <n v="10000"/>
    <n v="10740"/>
    <x v="0"/>
    <x v="0"/>
    <s v="USD"/>
    <n v="1450290010"/>
    <n v="1447698010"/>
    <b v="0"/>
    <n v="99"/>
    <x v="0"/>
    <x v="15"/>
    <n v="107.4"/>
    <n v="108.48484848484848"/>
    <x v="4"/>
    <x v="15"/>
  </r>
  <r>
    <x v="1032"/>
    <x v="1032"/>
    <x v="1031"/>
    <n v="5400"/>
    <n v="5858.84"/>
    <x v="0"/>
    <x v="0"/>
    <s v="USD"/>
    <n v="1466697625"/>
    <n v="1464105625"/>
    <b v="0"/>
    <n v="96"/>
    <x v="0"/>
    <x v="15"/>
    <n v="108.49703703703703"/>
    <n v="61.029583333333335"/>
    <x v="4"/>
    <x v="15"/>
  </r>
  <r>
    <x v="1033"/>
    <x v="1033"/>
    <x v="1032"/>
    <n v="1328"/>
    <n v="1366"/>
    <x v="0"/>
    <x v="1"/>
    <s v="GBP"/>
    <n v="1481564080"/>
    <n v="1479144880"/>
    <b v="0"/>
    <n v="27"/>
    <x v="0"/>
    <x v="15"/>
    <n v="102.86144578313252"/>
    <n v="50.592592592592595"/>
    <x v="4"/>
    <x v="15"/>
  </r>
  <r>
    <x v="1034"/>
    <x v="1034"/>
    <x v="1033"/>
    <n v="5000"/>
    <n v="6500.09"/>
    <x v="0"/>
    <x v="0"/>
    <s v="USD"/>
    <n v="1470369540"/>
    <n v="1467604804"/>
    <b v="0"/>
    <n v="166"/>
    <x v="0"/>
    <x v="15"/>
    <n v="130.0018"/>
    <n v="39.157168674698795"/>
    <x v="4"/>
    <x v="15"/>
  </r>
  <r>
    <x v="1035"/>
    <x v="1035"/>
    <x v="1034"/>
    <n v="4600"/>
    <n v="4952"/>
    <x v="0"/>
    <x v="0"/>
    <s v="USD"/>
    <n v="1423668220"/>
    <n v="1421076220"/>
    <b v="0"/>
    <n v="76"/>
    <x v="0"/>
    <x v="15"/>
    <n v="107.65217391304347"/>
    <n v="65.15789473684211"/>
    <x v="4"/>
    <x v="15"/>
  </r>
  <r>
    <x v="1036"/>
    <x v="1036"/>
    <x v="1035"/>
    <n v="4500"/>
    <n v="5056.22"/>
    <x v="0"/>
    <x v="0"/>
    <s v="USD"/>
    <n v="1357545600"/>
    <n v="1354790790"/>
    <b v="0"/>
    <n v="211"/>
    <x v="0"/>
    <x v="15"/>
    <n v="112.36044444444444"/>
    <n v="23.963127962085309"/>
    <x v="4"/>
    <x v="15"/>
  </r>
  <r>
    <x v="1037"/>
    <x v="1037"/>
    <x v="1036"/>
    <n v="1000"/>
    <n v="1021"/>
    <x v="0"/>
    <x v="0"/>
    <s v="USD"/>
    <n v="1431925200"/>
    <n v="1429991062"/>
    <b v="0"/>
    <n v="21"/>
    <x v="0"/>
    <x v="15"/>
    <n v="102.1"/>
    <n v="48.61904761904762"/>
    <x v="4"/>
    <x v="15"/>
  </r>
  <r>
    <x v="1038"/>
    <x v="1038"/>
    <x v="1037"/>
    <n v="1500"/>
    <n v="2180"/>
    <x v="0"/>
    <x v="0"/>
    <s v="USD"/>
    <n v="1458362023"/>
    <n v="1455773623"/>
    <b v="0"/>
    <n v="61"/>
    <x v="0"/>
    <x v="15"/>
    <n v="145.33333333333334"/>
    <n v="35.73770491803279"/>
    <x v="4"/>
    <x v="15"/>
  </r>
  <r>
    <x v="1039"/>
    <x v="1039"/>
    <x v="1038"/>
    <n v="500"/>
    <n v="641"/>
    <x v="0"/>
    <x v="0"/>
    <s v="USD"/>
    <n v="1481615940"/>
    <n v="1479436646"/>
    <b v="0"/>
    <n v="30"/>
    <x v="0"/>
    <x v="15"/>
    <n v="128.19999999999999"/>
    <n v="21.366666666666667"/>
    <x v="4"/>
    <x v="15"/>
  </r>
  <r>
    <x v="1040"/>
    <x v="1040"/>
    <x v="1039"/>
    <n v="85000"/>
    <n v="250"/>
    <x v="1"/>
    <x v="0"/>
    <s v="USD"/>
    <n v="1472317209"/>
    <n v="1469725209"/>
    <b v="0"/>
    <n v="1"/>
    <x v="1"/>
    <x v="16"/>
    <n v="0.29411764705882354"/>
    <n v="250"/>
    <x v="5"/>
    <x v="16"/>
  </r>
  <r>
    <x v="1041"/>
    <x v="1041"/>
    <x v="1040"/>
    <n v="50"/>
    <n v="0"/>
    <x v="1"/>
    <x v="0"/>
    <s v="USD"/>
    <n v="1406769992"/>
    <n v="1405041992"/>
    <b v="0"/>
    <n v="0"/>
    <x v="1"/>
    <x v="16"/>
    <n v="0"/>
    <e v="#DIV/0!"/>
    <x v="5"/>
    <x v="16"/>
  </r>
  <r>
    <x v="1042"/>
    <x v="1042"/>
    <x v="1041"/>
    <n v="650"/>
    <n v="10"/>
    <x v="1"/>
    <x v="0"/>
    <s v="USD"/>
    <n v="1410516000"/>
    <n v="1406824948"/>
    <b v="0"/>
    <n v="1"/>
    <x v="1"/>
    <x v="16"/>
    <n v="1.5384615384615385"/>
    <n v="10"/>
    <x v="5"/>
    <x v="16"/>
  </r>
  <r>
    <x v="1043"/>
    <x v="1043"/>
    <x v="1042"/>
    <n v="100000"/>
    <n v="8537"/>
    <x v="1"/>
    <x v="0"/>
    <s v="USD"/>
    <n v="1432101855"/>
    <n v="1429509855"/>
    <b v="0"/>
    <n v="292"/>
    <x v="1"/>
    <x v="16"/>
    <n v="8.5370000000000008"/>
    <n v="29.236301369863014"/>
    <x v="5"/>
    <x v="16"/>
  </r>
  <r>
    <x v="1044"/>
    <x v="1044"/>
    <x v="1043"/>
    <n v="7000"/>
    <n v="6"/>
    <x v="1"/>
    <x v="0"/>
    <s v="USD"/>
    <n v="1425587220"/>
    <n v="1420668801"/>
    <b v="0"/>
    <n v="2"/>
    <x v="1"/>
    <x v="16"/>
    <n v="8.5714285714285715E-2"/>
    <n v="3"/>
    <x v="5"/>
    <x v="16"/>
  </r>
  <r>
    <x v="1045"/>
    <x v="1045"/>
    <x v="1044"/>
    <n v="10000"/>
    <n v="266"/>
    <x v="1"/>
    <x v="0"/>
    <s v="USD"/>
    <n v="1408827550"/>
    <n v="1406235550"/>
    <b v="0"/>
    <n v="8"/>
    <x v="1"/>
    <x v="16"/>
    <n v="2.6599999999999997"/>
    <n v="33.25"/>
    <x v="5"/>
    <x v="16"/>
  </r>
  <r>
    <x v="1046"/>
    <x v="1046"/>
    <x v="1045"/>
    <n v="3000"/>
    <n v="0"/>
    <x v="1"/>
    <x v="12"/>
    <s v="EUR"/>
    <n v="1451161560"/>
    <n v="1447273560"/>
    <b v="0"/>
    <n v="0"/>
    <x v="1"/>
    <x v="16"/>
    <n v="0"/>
    <e v="#DIV/0!"/>
    <x v="5"/>
    <x v="16"/>
  </r>
  <r>
    <x v="1047"/>
    <x v="1047"/>
    <x v="1046"/>
    <n v="2000"/>
    <n v="1"/>
    <x v="1"/>
    <x v="0"/>
    <s v="USD"/>
    <n v="1415219915"/>
    <n v="1412624315"/>
    <b v="0"/>
    <n v="1"/>
    <x v="1"/>
    <x v="16"/>
    <n v="0.05"/>
    <n v="1"/>
    <x v="5"/>
    <x v="16"/>
  </r>
  <r>
    <x v="1048"/>
    <x v="1048"/>
    <x v="1047"/>
    <n v="15000"/>
    <n v="212"/>
    <x v="1"/>
    <x v="0"/>
    <s v="USD"/>
    <n v="1474766189"/>
    <n v="1471310189"/>
    <b v="0"/>
    <n v="4"/>
    <x v="1"/>
    <x v="16"/>
    <n v="1.4133333333333333"/>
    <n v="53"/>
    <x v="5"/>
    <x v="16"/>
  </r>
  <r>
    <x v="1049"/>
    <x v="1049"/>
    <x v="1048"/>
    <n v="12000"/>
    <n v="0"/>
    <x v="1"/>
    <x v="0"/>
    <s v="USD"/>
    <n v="1455272445"/>
    <n v="1452680445"/>
    <b v="0"/>
    <n v="0"/>
    <x v="1"/>
    <x v="16"/>
    <n v="0"/>
    <e v="#DIV/0!"/>
    <x v="5"/>
    <x v="16"/>
  </r>
  <r>
    <x v="1050"/>
    <x v="1050"/>
    <x v="1049"/>
    <n v="2500"/>
    <n v="0"/>
    <x v="1"/>
    <x v="0"/>
    <s v="USD"/>
    <n v="1442257677"/>
    <n v="1439665677"/>
    <b v="0"/>
    <n v="0"/>
    <x v="1"/>
    <x v="16"/>
    <n v="0"/>
    <e v="#DIV/0!"/>
    <x v="5"/>
    <x v="16"/>
  </r>
  <r>
    <x v="1051"/>
    <x v="1051"/>
    <x v="1050"/>
    <n v="500"/>
    <n v="0"/>
    <x v="1"/>
    <x v="0"/>
    <s v="USD"/>
    <n v="1409098825"/>
    <n v="1406679625"/>
    <b v="0"/>
    <n v="0"/>
    <x v="1"/>
    <x v="16"/>
    <n v="0"/>
    <e v="#DIV/0!"/>
    <x v="5"/>
    <x v="16"/>
  </r>
  <r>
    <x v="1052"/>
    <x v="1052"/>
    <x v="1051"/>
    <n v="4336"/>
    <n v="0"/>
    <x v="1"/>
    <x v="0"/>
    <s v="USD"/>
    <n v="1465243740"/>
    <n v="1461438495"/>
    <b v="0"/>
    <n v="0"/>
    <x v="1"/>
    <x v="16"/>
    <n v="0"/>
    <e v="#DIV/0!"/>
    <x v="5"/>
    <x v="16"/>
  </r>
  <r>
    <x v="1053"/>
    <x v="1053"/>
    <x v="1052"/>
    <n v="1500"/>
    <n v="15"/>
    <x v="1"/>
    <x v="0"/>
    <s v="USD"/>
    <n v="1488773332"/>
    <n v="1486613332"/>
    <b v="0"/>
    <n v="1"/>
    <x v="1"/>
    <x v="16"/>
    <n v="1"/>
    <n v="15"/>
    <x v="5"/>
    <x v="16"/>
  </r>
  <r>
    <x v="1054"/>
    <x v="1054"/>
    <x v="1053"/>
    <n v="2500"/>
    <n v="0"/>
    <x v="1"/>
    <x v="0"/>
    <s v="USD"/>
    <n v="1407708000"/>
    <n v="1405110399"/>
    <b v="0"/>
    <n v="0"/>
    <x v="1"/>
    <x v="16"/>
    <n v="0"/>
    <e v="#DIV/0!"/>
    <x v="5"/>
    <x v="16"/>
  </r>
  <r>
    <x v="1055"/>
    <x v="1055"/>
    <x v="1054"/>
    <n v="3500"/>
    <n v="0"/>
    <x v="1"/>
    <x v="0"/>
    <s v="USD"/>
    <n v="1457394545"/>
    <n v="1454802545"/>
    <b v="0"/>
    <n v="0"/>
    <x v="1"/>
    <x v="16"/>
    <n v="0"/>
    <e v="#DIV/0!"/>
    <x v="5"/>
    <x v="16"/>
  </r>
  <r>
    <x v="1056"/>
    <x v="1056"/>
    <x v="1055"/>
    <n v="10000"/>
    <n v="0"/>
    <x v="1"/>
    <x v="0"/>
    <s v="USD"/>
    <n v="1429892177"/>
    <n v="1424711777"/>
    <b v="0"/>
    <n v="0"/>
    <x v="1"/>
    <x v="16"/>
    <n v="0"/>
    <e v="#DIV/0!"/>
    <x v="5"/>
    <x v="16"/>
  </r>
  <r>
    <x v="1057"/>
    <x v="1057"/>
    <x v="1056"/>
    <n v="10000"/>
    <n v="0"/>
    <x v="1"/>
    <x v="0"/>
    <s v="USD"/>
    <n v="1480888483"/>
    <n v="1478292883"/>
    <b v="0"/>
    <n v="0"/>
    <x v="1"/>
    <x v="16"/>
    <n v="0"/>
    <e v="#DIV/0!"/>
    <x v="5"/>
    <x v="16"/>
  </r>
  <r>
    <x v="1058"/>
    <x v="1058"/>
    <x v="1057"/>
    <n v="40000"/>
    <n v="0"/>
    <x v="1"/>
    <x v="0"/>
    <s v="USD"/>
    <n v="1427328000"/>
    <n v="1423777043"/>
    <b v="0"/>
    <n v="0"/>
    <x v="1"/>
    <x v="16"/>
    <n v="0"/>
    <e v="#DIV/0!"/>
    <x v="5"/>
    <x v="16"/>
  </r>
  <r>
    <x v="1059"/>
    <x v="1059"/>
    <x v="1058"/>
    <n v="1100"/>
    <n v="0"/>
    <x v="1"/>
    <x v="0"/>
    <s v="USD"/>
    <n v="1426269456"/>
    <n v="1423681056"/>
    <b v="0"/>
    <n v="0"/>
    <x v="1"/>
    <x v="16"/>
    <n v="0"/>
    <e v="#DIV/0!"/>
    <x v="5"/>
    <x v="16"/>
  </r>
  <r>
    <x v="1060"/>
    <x v="1060"/>
    <x v="1059"/>
    <n v="5000"/>
    <n v="50"/>
    <x v="1"/>
    <x v="0"/>
    <s v="USD"/>
    <n v="1429134893"/>
    <n v="1426542893"/>
    <b v="0"/>
    <n v="1"/>
    <x v="1"/>
    <x v="16"/>
    <n v="1"/>
    <n v="50"/>
    <x v="5"/>
    <x v="16"/>
  </r>
  <r>
    <x v="1061"/>
    <x v="1061"/>
    <x v="1060"/>
    <n v="4000"/>
    <n v="0"/>
    <x v="1"/>
    <x v="0"/>
    <s v="USD"/>
    <n v="1462150800"/>
    <n v="1456987108"/>
    <b v="0"/>
    <n v="0"/>
    <x v="1"/>
    <x v="16"/>
    <n v="0"/>
    <e v="#DIV/0!"/>
    <x v="5"/>
    <x v="16"/>
  </r>
  <r>
    <x v="1062"/>
    <x v="1062"/>
    <x v="1061"/>
    <n v="199"/>
    <n v="190"/>
    <x v="1"/>
    <x v="0"/>
    <s v="USD"/>
    <n v="1468351341"/>
    <n v="1467746541"/>
    <b v="0"/>
    <n v="4"/>
    <x v="1"/>
    <x v="16"/>
    <n v="95.477386934673376"/>
    <n v="47.5"/>
    <x v="5"/>
    <x v="16"/>
  </r>
  <r>
    <x v="1063"/>
    <x v="1063"/>
    <x v="1062"/>
    <n v="1000"/>
    <n v="0"/>
    <x v="1"/>
    <x v="0"/>
    <s v="USD"/>
    <n v="1472604262"/>
    <n v="1470012262"/>
    <b v="0"/>
    <n v="0"/>
    <x v="1"/>
    <x v="16"/>
    <n v="0"/>
    <e v="#DIV/0!"/>
    <x v="5"/>
    <x v="16"/>
  </r>
  <r>
    <x v="1064"/>
    <x v="1064"/>
    <x v="1063"/>
    <n v="90000"/>
    <n v="8077"/>
    <x v="2"/>
    <x v="0"/>
    <s v="USD"/>
    <n v="1373174903"/>
    <n v="1369286903"/>
    <b v="0"/>
    <n v="123"/>
    <x v="1"/>
    <x v="17"/>
    <n v="8.974444444444444"/>
    <n v="65.666666666666671"/>
    <x v="6"/>
    <x v="17"/>
  </r>
  <r>
    <x v="1065"/>
    <x v="1065"/>
    <x v="1064"/>
    <n v="3000"/>
    <n v="81"/>
    <x v="2"/>
    <x v="2"/>
    <s v="AUD"/>
    <n v="1392800922"/>
    <n v="1390381722"/>
    <b v="0"/>
    <n v="5"/>
    <x v="1"/>
    <x v="17"/>
    <n v="2.7"/>
    <n v="16.2"/>
    <x v="6"/>
    <x v="17"/>
  </r>
  <r>
    <x v="1066"/>
    <x v="1066"/>
    <x v="1065"/>
    <n v="150000"/>
    <n v="5051"/>
    <x v="2"/>
    <x v="0"/>
    <s v="USD"/>
    <n v="1375657582"/>
    <n v="1371769582"/>
    <b v="0"/>
    <n v="148"/>
    <x v="1"/>
    <x v="17"/>
    <n v="3.3673333333333333"/>
    <n v="34.128378378378379"/>
    <x v="6"/>
    <x v="17"/>
  </r>
  <r>
    <x v="1067"/>
    <x v="1067"/>
    <x v="1066"/>
    <n v="500"/>
    <n v="130"/>
    <x v="2"/>
    <x v="0"/>
    <s v="USD"/>
    <n v="1387657931"/>
    <n v="1385065931"/>
    <b v="0"/>
    <n v="10"/>
    <x v="1"/>
    <x v="17"/>
    <n v="26"/>
    <n v="13"/>
    <x v="6"/>
    <x v="17"/>
  </r>
  <r>
    <x v="1068"/>
    <x v="1068"/>
    <x v="1067"/>
    <n v="30000"/>
    <n v="45"/>
    <x v="2"/>
    <x v="0"/>
    <s v="USD"/>
    <n v="1460274864"/>
    <n v="1457686464"/>
    <b v="0"/>
    <n v="4"/>
    <x v="1"/>
    <x v="17"/>
    <n v="0.15"/>
    <n v="11.25"/>
    <x v="6"/>
    <x v="17"/>
  </r>
  <r>
    <x v="1069"/>
    <x v="1069"/>
    <x v="1068"/>
    <n v="2200"/>
    <n v="850"/>
    <x v="2"/>
    <x v="0"/>
    <s v="USD"/>
    <n v="1385447459"/>
    <n v="1382679059"/>
    <b v="0"/>
    <n v="21"/>
    <x v="1"/>
    <x v="17"/>
    <n v="38.636363636363633"/>
    <n v="40.476190476190474"/>
    <x v="6"/>
    <x v="17"/>
  </r>
  <r>
    <x v="1070"/>
    <x v="1070"/>
    <x v="1069"/>
    <n v="10000"/>
    <n v="70"/>
    <x v="2"/>
    <x v="0"/>
    <s v="USD"/>
    <n v="1349050622"/>
    <n v="1347322622"/>
    <b v="0"/>
    <n v="2"/>
    <x v="1"/>
    <x v="17"/>
    <n v="0.70000000000000007"/>
    <n v="35"/>
    <x v="6"/>
    <x v="17"/>
  </r>
  <r>
    <x v="1071"/>
    <x v="1071"/>
    <x v="1070"/>
    <n v="100"/>
    <n v="0"/>
    <x v="2"/>
    <x v="10"/>
    <s v="NOK"/>
    <n v="1447787093"/>
    <n v="1445191493"/>
    <b v="0"/>
    <n v="0"/>
    <x v="1"/>
    <x v="17"/>
    <n v="0"/>
    <e v="#DIV/0!"/>
    <x v="6"/>
    <x v="17"/>
  </r>
  <r>
    <x v="1072"/>
    <x v="1072"/>
    <x v="1071"/>
    <n v="75000"/>
    <n v="51"/>
    <x v="2"/>
    <x v="0"/>
    <s v="USD"/>
    <n v="1391630297"/>
    <n v="1389038297"/>
    <b v="0"/>
    <n v="4"/>
    <x v="1"/>
    <x v="17"/>
    <n v="6.8000000000000005E-2"/>
    <n v="12.75"/>
    <x v="6"/>
    <x v="17"/>
  </r>
  <r>
    <x v="1073"/>
    <x v="1073"/>
    <x v="1072"/>
    <n v="750"/>
    <n v="10"/>
    <x v="2"/>
    <x v="0"/>
    <s v="USD"/>
    <n v="1318806541"/>
    <n v="1316214541"/>
    <b v="0"/>
    <n v="1"/>
    <x v="1"/>
    <x v="17"/>
    <n v="1.3333333333333335"/>
    <n v="10"/>
    <x v="6"/>
    <x v="17"/>
  </r>
  <r>
    <x v="1074"/>
    <x v="1074"/>
    <x v="1073"/>
    <n v="54000"/>
    <n v="3407"/>
    <x v="2"/>
    <x v="0"/>
    <s v="USD"/>
    <n v="1388808545"/>
    <n v="1386216545"/>
    <b v="0"/>
    <n v="30"/>
    <x v="1"/>
    <x v="17"/>
    <n v="6.3092592592592585"/>
    <n v="113.56666666666666"/>
    <x v="6"/>
    <x v="17"/>
  </r>
  <r>
    <x v="1075"/>
    <x v="1075"/>
    <x v="1074"/>
    <n v="1000"/>
    <n v="45"/>
    <x v="2"/>
    <x v="0"/>
    <s v="USD"/>
    <n v="1336340516"/>
    <n v="1333748516"/>
    <b v="0"/>
    <n v="3"/>
    <x v="1"/>
    <x v="17"/>
    <n v="4.5"/>
    <n v="15"/>
    <x v="6"/>
    <x v="17"/>
  </r>
  <r>
    <x v="1076"/>
    <x v="1076"/>
    <x v="1075"/>
    <n v="75000"/>
    <n v="47074"/>
    <x v="2"/>
    <x v="0"/>
    <s v="USD"/>
    <n v="1410426250"/>
    <n v="1405674250"/>
    <b v="0"/>
    <n v="975"/>
    <x v="1"/>
    <x v="17"/>
    <n v="62.765333333333331"/>
    <n v="48.281025641025643"/>
    <x v="6"/>
    <x v="17"/>
  </r>
  <r>
    <x v="1077"/>
    <x v="1077"/>
    <x v="1076"/>
    <n v="25000"/>
    <n v="7344"/>
    <x v="2"/>
    <x v="0"/>
    <s v="USD"/>
    <n v="1452744011"/>
    <n v="1450152011"/>
    <b v="0"/>
    <n v="167"/>
    <x v="1"/>
    <x v="17"/>
    <n v="29.376000000000001"/>
    <n v="43.976047904191617"/>
    <x v="6"/>
    <x v="17"/>
  </r>
  <r>
    <x v="1078"/>
    <x v="1078"/>
    <x v="1077"/>
    <n v="600"/>
    <n v="45"/>
    <x v="2"/>
    <x v="0"/>
    <s v="USD"/>
    <n v="1311309721"/>
    <n v="1307421721"/>
    <b v="0"/>
    <n v="5"/>
    <x v="1"/>
    <x v="17"/>
    <n v="7.5"/>
    <n v="9"/>
    <x v="6"/>
    <x v="17"/>
  </r>
  <r>
    <x v="1079"/>
    <x v="1079"/>
    <x v="1078"/>
    <n v="26000"/>
    <n v="678"/>
    <x v="2"/>
    <x v="12"/>
    <s v="EUR"/>
    <n v="1463232936"/>
    <n v="1461072936"/>
    <b v="0"/>
    <n v="18"/>
    <x v="1"/>
    <x v="17"/>
    <n v="2.6076923076923078"/>
    <n v="37.666666666666664"/>
    <x v="6"/>
    <x v="17"/>
  </r>
  <r>
    <x v="1080"/>
    <x v="1080"/>
    <x v="1079"/>
    <n v="20000"/>
    <n v="1821"/>
    <x v="2"/>
    <x v="0"/>
    <s v="USD"/>
    <n v="1399778333"/>
    <n v="1397186333"/>
    <b v="0"/>
    <n v="98"/>
    <x v="1"/>
    <x v="17"/>
    <n v="9.1050000000000004"/>
    <n v="18.581632653061224"/>
    <x v="6"/>
    <x v="17"/>
  </r>
  <r>
    <x v="1081"/>
    <x v="1081"/>
    <x v="1080"/>
    <n v="68000"/>
    <n v="12"/>
    <x v="2"/>
    <x v="0"/>
    <s v="USD"/>
    <n v="1422483292"/>
    <n v="1419891292"/>
    <b v="0"/>
    <n v="4"/>
    <x v="1"/>
    <x v="17"/>
    <n v="1.7647058823529412E-2"/>
    <n v="3"/>
    <x v="6"/>
    <x v="17"/>
  </r>
  <r>
    <x v="1082"/>
    <x v="1082"/>
    <x v="1081"/>
    <n v="10000"/>
    <n v="56"/>
    <x v="2"/>
    <x v="0"/>
    <s v="USD"/>
    <n v="1344635088"/>
    <n v="1342043088"/>
    <b v="0"/>
    <n v="3"/>
    <x v="1"/>
    <x v="17"/>
    <n v="0.55999999999999994"/>
    <n v="18.666666666666668"/>
    <x v="6"/>
    <x v="17"/>
  </r>
  <r>
    <x v="1083"/>
    <x v="1083"/>
    <x v="1082"/>
    <n v="50000"/>
    <n v="410"/>
    <x v="2"/>
    <x v="5"/>
    <s v="CAD"/>
    <n v="1406994583"/>
    <n v="1401810583"/>
    <b v="0"/>
    <n v="1"/>
    <x v="1"/>
    <x v="17"/>
    <n v="0.82000000000000006"/>
    <n v="410"/>
    <x v="6"/>
    <x v="17"/>
  </r>
  <r>
    <x v="1084"/>
    <x v="1084"/>
    <x v="1083"/>
    <n v="550"/>
    <n v="0"/>
    <x v="2"/>
    <x v="0"/>
    <s v="USD"/>
    <n v="1407534804"/>
    <n v="1404942804"/>
    <b v="0"/>
    <n v="0"/>
    <x v="1"/>
    <x v="17"/>
    <n v="0"/>
    <e v="#DIV/0!"/>
    <x v="6"/>
    <x v="17"/>
  </r>
  <r>
    <x v="1085"/>
    <x v="1085"/>
    <x v="1084"/>
    <n v="30000"/>
    <n v="1026"/>
    <x v="2"/>
    <x v="5"/>
    <s v="CAD"/>
    <n v="1457967975"/>
    <n v="1455379575"/>
    <b v="0"/>
    <n v="9"/>
    <x v="1"/>
    <x v="17"/>
    <n v="3.42"/>
    <n v="114"/>
    <x v="6"/>
    <x v="17"/>
  </r>
  <r>
    <x v="1086"/>
    <x v="1086"/>
    <x v="1085"/>
    <n v="18000"/>
    <n v="15"/>
    <x v="2"/>
    <x v="0"/>
    <s v="USD"/>
    <n v="1408913291"/>
    <n v="1406321291"/>
    <b v="0"/>
    <n v="2"/>
    <x v="1"/>
    <x v="17"/>
    <n v="8.3333333333333343E-2"/>
    <n v="7.5"/>
    <x v="6"/>
    <x v="17"/>
  </r>
  <r>
    <x v="1087"/>
    <x v="1087"/>
    <x v="1086"/>
    <n v="1100"/>
    <n v="0"/>
    <x v="2"/>
    <x v="0"/>
    <s v="USD"/>
    <n v="1402852087"/>
    <n v="1400260087"/>
    <b v="0"/>
    <n v="0"/>
    <x v="1"/>
    <x v="17"/>
    <n v="0"/>
    <e v="#DIV/0!"/>
    <x v="6"/>
    <x v="17"/>
  </r>
  <r>
    <x v="1088"/>
    <x v="1088"/>
    <x v="1087"/>
    <n v="45000"/>
    <n v="6382.34"/>
    <x v="2"/>
    <x v="0"/>
    <s v="USD"/>
    <n v="1398366667"/>
    <n v="1395774667"/>
    <b v="0"/>
    <n v="147"/>
    <x v="1"/>
    <x v="17"/>
    <n v="14.182977777777777"/>
    <n v="43.41727891156463"/>
    <x v="6"/>
    <x v="17"/>
  </r>
  <r>
    <x v="1089"/>
    <x v="1089"/>
    <x v="1088"/>
    <n v="15000"/>
    <n v="1174"/>
    <x v="2"/>
    <x v="6"/>
    <s v="EUR"/>
    <n v="1435293175"/>
    <n v="1432701175"/>
    <b v="0"/>
    <n v="49"/>
    <x v="1"/>
    <x v="17"/>
    <n v="7.8266666666666662"/>
    <n v="23.959183673469386"/>
    <x v="6"/>
    <x v="17"/>
  </r>
  <r>
    <x v="1090"/>
    <x v="1090"/>
    <x v="1089"/>
    <n v="12999"/>
    <n v="5"/>
    <x v="2"/>
    <x v="2"/>
    <s v="AUD"/>
    <n v="1432873653"/>
    <n v="1430281653"/>
    <b v="0"/>
    <n v="1"/>
    <x v="1"/>
    <x v="17"/>
    <n v="3.8464497269020695E-2"/>
    <n v="5"/>
    <x v="6"/>
    <x v="17"/>
  </r>
  <r>
    <x v="1091"/>
    <x v="1091"/>
    <x v="1090"/>
    <n v="200"/>
    <n v="25"/>
    <x v="2"/>
    <x v="1"/>
    <s v="GBP"/>
    <n v="1460313672"/>
    <n v="1457725272"/>
    <b v="0"/>
    <n v="2"/>
    <x v="1"/>
    <x v="17"/>
    <n v="12.5"/>
    <n v="12.5"/>
    <x v="6"/>
    <x v="17"/>
  </r>
  <r>
    <x v="1092"/>
    <x v="1092"/>
    <x v="1091"/>
    <n v="2000"/>
    <n v="21"/>
    <x v="2"/>
    <x v="0"/>
    <s v="USD"/>
    <n v="1357432638"/>
    <n v="1354840638"/>
    <b v="0"/>
    <n v="7"/>
    <x v="1"/>
    <x v="17"/>
    <n v="1.05"/>
    <n v="3"/>
    <x v="6"/>
    <x v="17"/>
  </r>
  <r>
    <x v="1093"/>
    <x v="1093"/>
    <x v="1092"/>
    <n v="300"/>
    <n v="42.25"/>
    <x v="2"/>
    <x v="5"/>
    <s v="CAD"/>
    <n v="1455232937"/>
    <n v="1453936937"/>
    <b v="0"/>
    <n v="4"/>
    <x v="1"/>
    <x v="17"/>
    <n v="14.083333333333334"/>
    <n v="10.5625"/>
    <x v="6"/>
    <x v="17"/>
  </r>
  <r>
    <x v="1094"/>
    <x v="1094"/>
    <x v="1093"/>
    <n v="18000"/>
    <n v="3294.01"/>
    <x v="2"/>
    <x v="0"/>
    <s v="USD"/>
    <n v="1318180033"/>
    <n v="1315588033"/>
    <b v="0"/>
    <n v="27"/>
    <x v="1"/>
    <x v="17"/>
    <n v="18.300055555555556"/>
    <n v="122.00037037037038"/>
    <x v="6"/>
    <x v="17"/>
  </r>
  <r>
    <x v="1095"/>
    <x v="1095"/>
    <x v="1094"/>
    <n v="500000"/>
    <n v="25174"/>
    <x v="2"/>
    <x v="0"/>
    <s v="USD"/>
    <n v="1377867220"/>
    <n v="1375275220"/>
    <b v="0"/>
    <n v="94"/>
    <x v="1"/>
    <x v="17"/>
    <n v="5.0347999999999997"/>
    <n v="267.80851063829789"/>
    <x v="6"/>
    <x v="17"/>
  </r>
  <r>
    <x v="1096"/>
    <x v="1096"/>
    <x v="1095"/>
    <n v="12000"/>
    <n v="2152"/>
    <x v="2"/>
    <x v="0"/>
    <s v="USD"/>
    <n v="1412393400"/>
    <n v="1409747154"/>
    <b v="0"/>
    <n v="29"/>
    <x v="1"/>
    <x v="17"/>
    <n v="17.933333333333334"/>
    <n v="74.206896551724142"/>
    <x v="6"/>
    <x v="17"/>
  </r>
  <r>
    <x v="1097"/>
    <x v="1097"/>
    <x v="1096"/>
    <n v="100000"/>
    <n v="47"/>
    <x v="2"/>
    <x v="0"/>
    <s v="USD"/>
    <n v="1393786877"/>
    <n v="1390330877"/>
    <b v="0"/>
    <n v="7"/>
    <x v="1"/>
    <x v="17"/>
    <n v="4.7E-2"/>
    <n v="6.7142857142857144"/>
    <x v="6"/>
    <x v="17"/>
  </r>
  <r>
    <x v="1098"/>
    <x v="1098"/>
    <x v="1097"/>
    <n v="25000"/>
    <n v="1803"/>
    <x v="2"/>
    <x v="0"/>
    <s v="USD"/>
    <n v="1397413095"/>
    <n v="1394821095"/>
    <b v="0"/>
    <n v="22"/>
    <x v="1"/>
    <x v="17"/>
    <n v="7.2120000000000006"/>
    <n v="81.954545454545453"/>
    <x v="6"/>
    <x v="17"/>
  </r>
  <r>
    <x v="1099"/>
    <x v="1099"/>
    <x v="1098"/>
    <n v="5000"/>
    <n v="25"/>
    <x v="2"/>
    <x v="1"/>
    <s v="GBP"/>
    <n v="1431547468"/>
    <n v="1428955468"/>
    <b v="0"/>
    <n v="1"/>
    <x v="1"/>
    <x v="17"/>
    <n v="0.5"/>
    <n v="25"/>
    <x v="6"/>
    <x v="17"/>
  </r>
  <r>
    <x v="1100"/>
    <x v="1100"/>
    <x v="1099"/>
    <n v="4000"/>
    <n v="100"/>
    <x v="2"/>
    <x v="12"/>
    <s v="EUR"/>
    <n v="1455417571"/>
    <n v="1452825571"/>
    <b v="0"/>
    <n v="10"/>
    <x v="1"/>
    <x v="17"/>
    <n v="2.5"/>
    <n v="10"/>
    <x v="6"/>
    <x v="17"/>
  </r>
  <r>
    <x v="1101"/>
    <x v="1101"/>
    <x v="1100"/>
    <n v="100000"/>
    <n v="41"/>
    <x v="2"/>
    <x v="0"/>
    <s v="USD"/>
    <n v="1468519920"/>
    <n v="1466188338"/>
    <b v="0"/>
    <n v="6"/>
    <x v="1"/>
    <x v="17"/>
    <n v="4.1000000000000002E-2"/>
    <n v="6.833333333333333"/>
    <x v="6"/>
    <x v="17"/>
  </r>
  <r>
    <x v="1102"/>
    <x v="1102"/>
    <x v="1101"/>
    <n v="8000"/>
    <n v="425"/>
    <x v="2"/>
    <x v="0"/>
    <s v="USD"/>
    <n v="1386568740"/>
    <n v="1383095125"/>
    <b v="0"/>
    <n v="24"/>
    <x v="1"/>
    <x v="17"/>
    <n v="5.3125"/>
    <n v="17.708333333333332"/>
    <x v="6"/>
    <x v="17"/>
  </r>
  <r>
    <x v="1103"/>
    <x v="1103"/>
    <x v="1102"/>
    <n v="15000"/>
    <n v="243"/>
    <x v="2"/>
    <x v="0"/>
    <s v="USD"/>
    <n v="1466227190"/>
    <n v="1461043190"/>
    <b v="0"/>
    <n v="15"/>
    <x v="1"/>
    <x v="17"/>
    <n v="1.6199999999999999"/>
    <n v="16.2"/>
    <x v="6"/>
    <x v="17"/>
  </r>
  <r>
    <x v="1104"/>
    <x v="1104"/>
    <x v="1103"/>
    <n v="60000"/>
    <n v="2971"/>
    <x v="2"/>
    <x v="1"/>
    <s v="GBP"/>
    <n v="1402480221"/>
    <n v="1399888221"/>
    <b v="0"/>
    <n v="37"/>
    <x v="1"/>
    <x v="17"/>
    <n v="4.9516666666666671"/>
    <n v="80.297297297297291"/>
    <x v="6"/>
    <x v="17"/>
  </r>
  <r>
    <x v="1105"/>
    <x v="1105"/>
    <x v="1104"/>
    <n v="900000"/>
    <n v="1431"/>
    <x v="2"/>
    <x v="0"/>
    <s v="USD"/>
    <n v="1395627327"/>
    <n v="1393038927"/>
    <b v="0"/>
    <n v="20"/>
    <x v="1"/>
    <x v="17"/>
    <n v="0.159"/>
    <n v="71.55"/>
    <x v="6"/>
    <x v="17"/>
  </r>
  <r>
    <x v="1106"/>
    <x v="1106"/>
    <x v="1105"/>
    <n v="400"/>
    <n v="165"/>
    <x v="2"/>
    <x v="0"/>
    <s v="USD"/>
    <n v="1333557975"/>
    <n v="1330969575"/>
    <b v="0"/>
    <n v="7"/>
    <x v="1"/>
    <x v="17"/>
    <n v="41.25"/>
    <n v="23.571428571428573"/>
    <x v="6"/>
    <x v="17"/>
  </r>
  <r>
    <x v="1107"/>
    <x v="1107"/>
    <x v="1106"/>
    <n v="10000"/>
    <n v="0"/>
    <x v="2"/>
    <x v="0"/>
    <s v="USD"/>
    <n v="1406148024"/>
    <n v="1403556024"/>
    <b v="0"/>
    <n v="0"/>
    <x v="1"/>
    <x v="17"/>
    <n v="0"/>
    <e v="#DIV/0!"/>
    <x v="6"/>
    <x v="17"/>
  </r>
  <r>
    <x v="1108"/>
    <x v="1108"/>
    <x v="1107"/>
    <n v="25000"/>
    <n v="732.5"/>
    <x v="2"/>
    <x v="0"/>
    <s v="USD"/>
    <n v="1334326635"/>
    <n v="1329146235"/>
    <b v="0"/>
    <n v="21"/>
    <x v="1"/>
    <x v="17"/>
    <n v="2.93"/>
    <n v="34.88095238095238"/>
    <x v="6"/>
    <x v="17"/>
  </r>
  <r>
    <x v="1109"/>
    <x v="1109"/>
    <x v="1108"/>
    <n v="10000"/>
    <n v="45"/>
    <x v="2"/>
    <x v="0"/>
    <s v="USD"/>
    <n v="1479495790"/>
    <n v="1476900190"/>
    <b v="0"/>
    <n v="3"/>
    <x v="1"/>
    <x v="17"/>
    <n v="0.44999999999999996"/>
    <n v="15"/>
    <x v="6"/>
    <x v="17"/>
  </r>
  <r>
    <x v="1110"/>
    <x v="1110"/>
    <x v="1109"/>
    <n v="50000"/>
    <n v="255"/>
    <x v="2"/>
    <x v="0"/>
    <s v="USD"/>
    <n v="1354919022"/>
    <n v="1352327022"/>
    <b v="0"/>
    <n v="11"/>
    <x v="1"/>
    <x v="17"/>
    <n v="0.51"/>
    <n v="23.181818181818183"/>
    <x v="6"/>
    <x v="17"/>
  </r>
  <r>
    <x v="1111"/>
    <x v="1111"/>
    <x v="1110"/>
    <n v="2500"/>
    <n v="1"/>
    <x v="2"/>
    <x v="0"/>
    <s v="USD"/>
    <n v="1452228790"/>
    <n v="1449636790"/>
    <b v="0"/>
    <n v="1"/>
    <x v="1"/>
    <x v="17"/>
    <n v="0.04"/>
    <n v="1"/>
    <x v="6"/>
    <x v="17"/>
  </r>
  <r>
    <x v="1112"/>
    <x v="1112"/>
    <x v="1111"/>
    <n v="88000"/>
    <n v="31272.92"/>
    <x v="2"/>
    <x v="0"/>
    <s v="USD"/>
    <n v="1421656200"/>
    <n v="1416507211"/>
    <b v="0"/>
    <n v="312"/>
    <x v="1"/>
    <x v="17"/>
    <n v="35.537409090909087"/>
    <n v="100.23371794871794"/>
    <x v="6"/>
    <x v="17"/>
  </r>
  <r>
    <x v="1113"/>
    <x v="1113"/>
    <x v="1112"/>
    <n v="1000"/>
    <n v="5"/>
    <x v="2"/>
    <x v="1"/>
    <s v="GBP"/>
    <n v="1408058820"/>
    <n v="1405466820"/>
    <b v="0"/>
    <n v="1"/>
    <x v="1"/>
    <x v="17"/>
    <n v="0.5"/>
    <n v="5"/>
    <x v="6"/>
    <x v="17"/>
  </r>
  <r>
    <x v="1114"/>
    <x v="1114"/>
    <x v="1113"/>
    <n v="6000"/>
    <n v="10"/>
    <x v="2"/>
    <x v="1"/>
    <s v="GBP"/>
    <n v="1381306687"/>
    <n v="1378714687"/>
    <b v="0"/>
    <n v="3"/>
    <x v="1"/>
    <x v="17"/>
    <n v="0.16666666666666669"/>
    <n v="3.3333333333333335"/>
    <x v="6"/>
    <x v="17"/>
  </r>
  <r>
    <x v="1115"/>
    <x v="1115"/>
    <x v="1114"/>
    <n v="40000"/>
    <n v="53"/>
    <x v="2"/>
    <x v="0"/>
    <s v="USD"/>
    <n v="1459352495"/>
    <n v="1456764095"/>
    <b v="0"/>
    <n v="4"/>
    <x v="1"/>
    <x v="17"/>
    <n v="0.13250000000000001"/>
    <n v="13.25"/>
    <x v="6"/>
    <x v="17"/>
  </r>
  <r>
    <x v="1116"/>
    <x v="1116"/>
    <x v="1115"/>
    <n v="500000"/>
    <n v="178.52"/>
    <x v="2"/>
    <x v="0"/>
    <s v="USD"/>
    <n v="1339273208"/>
    <n v="1334089208"/>
    <b v="0"/>
    <n v="10"/>
    <x v="1"/>
    <x v="17"/>
    <n v="3.5704000000000007E-2"/>
    <n v="17.852"/>
    <x v="6"/>
    <x v="17"/>
  </r>
  <r>
    <x v="1117"/>
    <x v="1117"/>
    <x v="1116"/>
    <n v="1000"/>
    <n v="83"/>
    <x v="2"/>
    <x v="12"/>
    <s v="EUR"/>
    <n v="1451053313"/>
    <n v="1448461313"/>
    <b v="0"/>
    <n v="8"/>
    <x v="1"/>
    <x v="17"/>
    <n v="8.3000000000000007"/>
    <n v="10.375"/>
    <x v="6"/>
    <x v="17"/>
  </r>
  <r>
    <x v="1118"/>
    <x v="1118"/>
    <x v="1117"/>
    <n v="4500"/>
    <n v="109"/>
    <x v="2"/>
    <x v="2"/>
    <s v="AUD"/>
    <n v="1396666779"/>
    <n v="1394078379"/>
    <b v="0"/>
    <n v="3"/>
    <x v="1"/>
    <x v="17"/>
    <n v="2.4222222222222221"/>
    <n v="36.333333333333336"/>
    <x v="6"/>
    <x v="17"/>
  </r>
  <r>
    <x v="1119"/>
    <x v="1119"/>
    <x v="1118"/>
    <n v="2100"/>
    <n v="5"/>
    <x v="2"/>
    <x v="0"/>
    <s v="USD"/>
    <n v="1396810864"/>
    <n v="1395687664"/>
    <b v="0"/>
    <n v="1"/>
    <x v="1"/>
    <x v="17"/>
    <n v="0.23809523809523811"/>
    <n v="5"/>
    <x v="6"/>
    <x v="17"/>
  </r>
  <r>
    <x v="1120"/>
    <x v="1120"/>
    <x v="1119"/>
    <n v="25000"/>
    <n v="0"/>
    <x v="2"/>
    <x v="0"/>
    <s v="USD"/>
    <n v="1319835400"/>
    <n v="1315947400"/>
    <b v="0"/>
    <n v="0"/>
    <x v="1"/>
    <x v="17"/>
    <n v="0"/>
    <e v="#DIV/0!"/>
    <x v="6"/>
    <x v="17"/>
  </r>
  <r>
    <x v="1121"/>
    <x v="1121"/>
    <x v="1120"/>
    <n v="250000"/>
    <n v="29"/>
    <x v="2"/>
    <x v="0"/>
    <s v="USD"/>
    <n v="1457904316"/>
    <n v="1455315916"/>
    <b v="0"/>
    <n v="5"/>
    <x v="1"/>
    <x v="17"/>
    <n v="1.1599999999999999E-2"/>
    <n v="5.8"/>
    <x v="6"/>
    <x v="17"/>
  </r>
  <r>
    <x v="1122"/>
    <x v="1122"/>
    <x v="1121"/>
    <n v="3200"/>
    <n v="0"/>
    <x v="2"/>
    <x v="1"/>
    <s v="GBP"/>
    <n v="1369932825"/>
    <n v="1368723225"/>
    <b v="0"/>
    <n v="0"/>
    <x v="1"/>
    <x v="17"/>
    <n v="0"/>
    <e v="#DIV/0!"/>
    <x v="6"/>
    <x v="17"/>
  </r>
  <r>
    <x v="1123"/>
    <x v="1123"/>
    <x v="1122"/>
    <n v="5000"/>
    <n v="11"/>
    <x v="2"/>
    <x v="0"/>
    <s v="USD"/>
    <n v="1397910848"/>
    <n v="1395318848"/>
    <b v="0"/>
    <n v="3"/>
    <x v="1"/>
    <x v="17"/>
    <n v="0.22"/>
    <n v="3.6666666666666665"/>
    <x v="6"/>
    <x v="17"/>
  </r>
  <r>
    <x v="1124"/>
    <x v="1124"/>
    <x v="1123"/>
    <n v="90000"/>
    <n v="425"/>
    <x v="2"/>
    <x v="0"/>
    <s v="USD"/>
    <n v="1430409651"/>
    <n v="1427817651"/>
    <b v="0"/>
    <n v="7"/>
    <x v="1"/>
    <x v="18"/>
    <n v="0.47222222222222221"/>
    <n v="60.714285714285715"/>
    <x v="6"/>
    <x v="18"/>
  </r>
  <r>
    <x v="1125"/>
    <x v="1125"/>
    <x v="1124"/>
    <n v="3000"/>
    <n v="0"/>
    <x v="2"/>
    <x v="1"/>
    <s v="GBP"/>
    <n v="1443193130"/>
    <n v="1438009130"/>
    <b v="0"/>
    <n v="0"/>
    <x v="1"/>
    <x v="18"/>
    <n v="0"/>
    <e v="#DIV/0!"/>
    <x v="6"/>
    <x v="18"/>
  </r>
  <r>
    <x v="1126"/>
    <x v="1126"/>
    <x v="1125"/>
    <n v="2000"/>
    <n v="10"/>
    <x v="2"/>
    <x v="0"/>
    <s v="USD"/>
    <n v="1468482694"/>
    <n v="1465890694"/>
    <b v="0"/>
    <n v="2"/>
    <x v="1"/>
    <x v="18"/>
    <n v="0.5"/>
    <n v="5"/>
    <x v="6"/>
    <x v="18"/>
  </r>
  <r>
    <x v="1127"/>
    <x v="1127"/>
    <x v="1126"/>
    <n v="35000"/>
    <n v="585"/>
    <x v="2"/>
    <x v="0"/>
    <s v="USD"/>
    <n v="1416000600"/>
    <n v="1413318600"/>
    <b v="0"/>
    <n v="23"/>
    <x v="1"/>
    <x v="18"/>
    <n v="1.6714285714285713"/>
    <n v="25.434782608695652"/>
    <x v="6"/>
    <x v="18"/>
  </r>
  <r>
    <x v="1128"/>
    <x v="1128"/>
    <x v="1127"/>
    <n v="1000"/>
    <n v="1"/>
    <x v="2"/>
    <x v="1"/>
    <s v="GBP"/>
    <n v="1407425717"/>
    <n v="1404833717"/>
    <b v="0"/>
    <n v="1"/>
    <x v="1"/>
    <x v="18"/>
    <n v="0.1"/>
    <n v="1"/>
    <x v="6"/>
    <x v="18"/>
  </r>
  <r>
    <x v="1129"/>
    <x v="1129"/>
    <x v="1128"/>
    <n v="20000"/>
    <n v="21"/>
    <x v="2"/>
    <x v="0"/>
    <s v="USD"/>
    <n v="1465107693"/>
    <n v="1462515693"/>
    <b v="0"/>
    <n v="2"/>
    <x v="1"/>
    <x v="18"/>
    <n v="0.105"/>
    <n v="10.5"/>
    <x v="6"/>
    <x v="18"/>
  </r>
  <r>
    <x v="1130"/>
    <x v="1130"/>
    <x v="1129"/>
    <n v="5000"/>
    <n v="11"/>
    <x v="2"/>
    <x v="0"/>
    <s v="USD"/>
    <n v="1416963300"/>
    <n v="1411775700"/>
    <b v="0"/>
    <n v="3"/>
    <x v="1"/>
    <x v="18"/>
    <n v="0.22"/>
    <n v="3.6666666666666665"/>
    <x v="6"/>
    <x v="18"/>
  </r>
  <r>
    <x v="1131"/>
    <x v="1131"/>
    <x v="1130"/>
    <n v="40000"/>
    <n v="0"/>
    <x v="2"/>
    <x v="2"/>
    <s v="AUD"/>
    <n v="1450993668"/>
    <n v="1448401668"/>
    <b v="0"/>
    <n v="0"/>
    <x v="1"/>
    <x v="18"/>
    <n v="0"/>
    <e v="#DIV/0!"/>
    <x v="6"/>
    <x v="18"/>
  </r>
  <r>
    <x v="1132"/>
    <x v="1132"/>
    <x v="1131"/>
    <n v="10000"/>
    <n v="1438"/>
    <x v="2"/>
    <x v="5"/>
    <s v="CAD"/>
    <n v="1483238771"/>
    <n v="1480646771"/>
    <b v="0"/>
    <n v="13"/>
    <x v="1"/>
    <x v="18"/>
    <n v="14.38"/>
    <n v="110.61538461538461"/>
    <x v="6"/>
    <x v="18"/>
  </r>
  <r>
    <x v="1133"/>
    <x v="1133"/>
    <x v="1132"/>
    <n v="3000"/>
    <n v="20"/>
    <x v="2"/>
    <x v="1"/>
    <s v="GBP"/>
    <n v="1406799981"/>
    <n v="1404207981"/>
    <b v="0"/>
    <n v="1"/>
    <x v="1"/>
    <x v="18"/>
    <n v="0.66666666666666674"/>
    <n v="20"/>
    <x v="6"/>
    <x v="18"/>
  </r>
  <r>
    <x v="1134"/>
    <x v="1134"/>
    <x v="1133"/>
    <n v="25000"/>
    <n v="1"/>
    <x v="2"/>
    <x v="2"/>
    <s v="AUD"/>
    <n v="1417235580"/>
    <n v="1416034228"/>
    <b v="0"/>
    <n v="1"/>
    <x v="1"/>
    <x v="18"/>
    <n v="4.0000000000000001E-3"/>
    <n v="1"/>
    <x v="6"/>
    <x v="18"/>
  </r>
  <r>
    <x v="1135"/>
    <x v="1135"/>
    <x v="1134"/>
    <n v="1000"/>
    <n v="50"/>
    <x v="2"/>
    <x v="12"/>
    <s v="EUR"/>
    <n v="1470527094"/>
    <n v="1467935094"/>
    <b v="0"/>
    <n v="1"/>
    <x v="1"/>
    <x v="18"/>
    <n v="5"/>
    <n v="50"/>
    <x v="6"/>
    <x v="18"/>
  </r>
  <r>
    <x v="1136"/>
    <x v="1136"/>
    <x v="1135"/>
    <n v="4190"/>
    <n v="270"/>
    <x v="2"/>
    <x v="6"/>
    <s v="EUR"/>
    <n v="1450541229"/>
    <n v="1447949229"/>
    <b v="0"/>
    <n v="6"/>
    <x v="1"/>
    <x v="18"/>
    <n v="6.4439140811455857"/>
    <n v="45"/>
    <x v="6"/>
    <x v="18"/>
  </r>
  <r>
    <x v="1137"/>
    <x v="1137"/>
    <x v="1136"/>
    <n v="25000"/>
    <n v="9875"/>
    <x v="2"/>
    <x v="0"/>
    <s v="USD"/>
    <n v="1461440421"/>
    <n v="1458848421"/>
    <b v="0"/>
    <n v="39"/>
    <x v="1"/>
    <x v="18"/>
    <n v="39.5"/>
    <n v="253.2051282051282"/>
    <x v="6"/>
    <x v="18"/>
  </r>
  <r>
    <x v="1138"/>
    <x v="1138"/>
    <x v="1137"/>
    <n v="35000"/>
    <n v="125"/>
    <x v="2"/>
    <x v="0"/>
    <s v="USD"/>
    <n v="1485035131"/>
    <n v="1483307131"/>
    <b v="0"/>
    <n v="4"/>
    <x v="1"/>
    <x v="18"/>
    <n v="0.35714285714285715"/>
    <n v="31.25"/>
    <x v="6"/>
    <x v="18"/>
  </r>
  <r>
    <x v="1139"/>
    <x v="1139"/>
    <x v="1138"/>
    <n v="8000"/>
    <n v="5"/>
    <x v="2"/>
    <x v="0"/>
    <s v="USD"/>
    <n v="1420100426"/>
    <n v="1417508426"/>
    <b v="0"/>
    <n v="1"/>
    <x v="1"/>
    <x v="18"/>
    <n v="6.25E-2"/>
    <n v="5"/>
    <x v="6"/>
    <x v="18"/>
  </r>
  <r>
    <x v="1140"/>
    <x v="1140"/>
    <x v="1139"/>
    <n v="5000"/>
    <n v="0"/>
    <x v="2"/>
    <x v="1"/>
    <s v="GBP"/>
    <n v="1438859121"/>
    <n v="1436267121"/>
    <b v="0"/>
    <n v="0"/>
    <x v="1"/>
    <x v="18"/>
    <n v="0"/>
    <e v="#DIV/0!"/>
    <x v="6"/>
    <x v="18"/>
  </r>
  <r>
    <x v="1141"/>
    <x v="1141"/>
    <x v="1140"/>
    <n v="500"/>
    <n v="0"/>
    <x v="2"/>
    <x v="12"/>
    <s v="EUR"/>
    <n v="1436460450"/>
    <n v="1433868450"/>
    <b v="0"/>
    <n v="0"/>
    <x v="1"/>
    <x v="18"/>
    <n v="0"/>
    <e v="#DIV/0!"/>
    <x v="6"/>
    <x v="18"/>
  </r>
  <r>
    <x v="1142"/>
    <x v="1142"/>
    <x v="1141"/>
    <n v="4000"/>
    <n v="0"/>
    <x v="2"/>
    <x v="0"/>
    <s v="USD"/>
    <n v="1424131727"/>
    <n v="1421539727"/>
    <b v="0"/>
    <n v="0"/>
    <x v="1"/>
    <x v="18"/>
    <n v="0"/>
    <e v="#DIV/0!"/>
    <x v="6"/>
    <x v="18"/>
  </r>
  <r>
    <x v="1143"/>
    <x v="1143"/>
    <x v="1142"/>
    <n v="45000"/>
    <n v="186"/>
    <x v="2"/>
    <x v="0"/>
    <s v="USD"/>
    <n v="1450327126"/>
    <n v="1447735126"/>
    <b v="0"/>
    <n v="8"/>
    <x v="1"/>
    <x v="18"/>
    <n v="0.41333333333333333"/>
    <n v="23.25"/>
    <x v="6"/>
    <x v="18"/>
  </r>
  <r>
    <x v="1144"/>
    <x v="1144"/>
    <x v="1143"/>
    <n v="9300"/>
    <n v="0"/>
    <x v="2"/>
    <x v="0"/>
    <s v="USD"/>
    <n v="1430281320"/>
    <n v="1427689320"/>
    <b v="0"/>
    <n v="0"/>
    <x v="1"/>
    <x v="19"/>
    <n v="0"/>
    <e v="#DIV/0!"/>
    <x v="7"/>
    <x v="19"/>
  </r>
  <r>
    <x v="1145"/>
    <x v="1145"/>
    <x v="1144"/>
    <n v="80000"/>
    <n v="100"/>
    <x v="2"/>
    <x v="0"/>
    <s v="USD"/>
    <n v="1412272592"/>
    <n v="1407088592"/>
    <b v="0"/>
    <n v="1"/>
    <x v="1"/>
    <x v="19"/>
    <n v="0.125"/>
    <n v="100"/>
    <x v="7"/>
    <x v="19"/>
  </r>
  <r>
    <x v="1146"/>
    <x v="1146"/>
    <x v="1145"/>
    <n v="6000"/>
    <n v="530"/>
    <x v="2"/>
    <x v="0"/>
    <s v="USD"/>
    <n v="1399071173"/>
    <n v="1395787973"/>
    <b v="0"/>
    <n v="12"/>
    <x v="1"/>
    <x v="19"/>
    <n v="8.8333333333333339"/>
    <n v="44.166666666666664"/>
    <x v="7"/>
    <x v="19"/>
  </r>
  <r>
    <x v="1147"/>
    <x v="1147"/>
    <x v="1146"/>
    <n v="25000"/>
    <n v="0"/>
    <x v="2"/>
    <x v="5"/>
    <s v="CAD"/>
    <n v="1413760783"/>
    <n v="1408576783"/>
    <b v="0"/>
    <n v="0"/>
    <x v="1"/>
    <x v="19"/>
    <n v="0"/>
    <e v="#DIV/0!"/>
    <x v="7"/>
    <x v="19"/>
  </r>
  <r>
    <x v="1148"/>
    <x v="1148"/>
    <x v="1147"/>
    <n v="15000"/>
    <n v="73"/>
    <x v="2"/>
    <x v="0"/>
    <s v="USD"/>
    <n v="1480568781"/>
    <n v="1477973181"/>
    <b v="0"/>
    <n v="3"/>
    <x v="1"/>
    <x v="19"/>
    <n v="0.48666666666666669"/>
    <n v="24.333333333333332"/>
    <x v="7"/>
    <x v="19"/>
  </r>
  <r>
    <x v="1149"/>
    <x v="1149"/>
    <x v="1148"/>
    <n v="50000"/>
    <n v="75"/>
    <x v="2"/>
    <x v="0"/>
    <s v="USD"/>
    <n v="1466096566"/>
    <n v="1463504566"/>
    <b v="0"/>
    <n v="2"/>
    <x v="1"/>
    <x v="19"/>
    <n v="0.15"/>
    <n v="37.5"/>
    <x v="7"/>
    <x v="19"/>
  </r>
  <r>
    <x v="1150"/>
    <x v="1150"/>
    <x v="1149"/>
    <n v="2500"/>
    <n v="252"/>
    <x v="2"/>
    <x v="0"/>
    <s v="USD"/>
    <n v="1452293675"/>
    <n v="1447109675"/>
    <b v="0"/>
    <n v="6"/>
    <x v="1"/>
    <x v="19"/>
    <n v="10.08"/>
    <n v="42"/>
    <x v="7"/>
    <x v="19"/>
  </r>
  <r>
    <x v="1151"/>
    <x v="1151"/>
    <x v="1150"/>
    <n v="25000"/>
    <n v="0"/>
    <x v="2"/>
    <x v="0"/>
    <s v="USD"/>
    <n v="1441592863"/>
    <n v="1439000863"/>
    <b v="0"/>
    <n v="0"/>
    <x v="1"/>
    <x v="19"/>
    <n v="0"/>
    <e v="#DIV/0!"/>
    <x v="7"/>
    <x v="19"/>
  </r>
  <r>
    <x v="1152"/>
    <x v="1152"/>
    <x v="1151"/>
    <n v="16000"/>
    <n v="911"/>
    <x v="2"/>
    <x v="0"/>
    <s v="USD"/>
    <n v="1431709312"/>
    <n v="1429117312"/>
    <b v="0"/>
    <n v="15"/>
    <x v="1"/>
    <x v="19"/>
    <n v="5.6937500000000005"/>
    <n v="60.733333333333334"/>
    <x v="7"/>
    <x v="19"/>
  </r>
  <r>
    <x v="1153"/>
    <x v="1153"/>
    <x v="1152"/>
    <n v="8000"/>
    <n v="50"/>
    <x v="2"/>
    <x v="0"/>
    <s v="USD"/>
    <n v="1434647305"/>
    <n v="1432055305"/>
    <b v="0"/>
    <n v="1"/>
    <x v="1"/>
    <x v="19"/>
    <n v="0.625"/>
    <n v="50"/>
    <x v="7"/>
    <x v="19"/>
  </r>
  <r>
    <x v="1154"/>
    <x v="1154"/>
    <x v="1153"/>
    <n v="5000"/>
    <n v="325"/>
    <x v="2"/>
    <x v="0"/>
    <s v="USD"/>
    <n v="1441507006"/>
    <n v="1438915006"/>
    <b v="0"/>
    <n v="3"/>
    <x v="1"/>
    <x v="19"/>
    <n v="6.5"/>
    <n v="108.33333333333333"/>
    <x v="7"/>
    <x v="19"/>
  </r>
  <r>
    <x v="1155"/>
    <x v="1155"/>
    <x v="1154"/>
    <n v="25000"/>
    <n v="188"/>
    <x v="2"/>
    <x v="0"/>
    <s v="USD"/>
    <n v="1408040408"/>
    <n v="1405448408"/>
    <b v="0"/>
    <n v="8"/>
    <x v="1"/>
    <x v="19"/>
    <n v="0.752"/>
    <n v="23.5"/>
    <x v="7"/>
    <x v="19"/>
  </r>
  <r>
    <x v="1156"/>
    <x v="1156"/>
    <x v="1155"/>
    <n v="6500"/>
    <n v="0"/>
    <x v="2"/>
    <x v="0"/>
    <s v="USD"/>
    <n v="1424742162"/>
    <n v="1422150162"/>
    <b v="0"/>
    <n v="0"/>
    <x v="1"/>
    <x v="19"/>
    <n v="0"/>
    <e v="#DIV/0!"/>
    <x v="7"/>
    <x v="19"/>
  </r>
  <r>
    <x v="1157"/>
    <x v="1157"/>
    <x v="1156"/>
    <n v="10000"/>
    <n v="151"/>
    <x v="2"/>
    <x v="0"/>
    <s v="USD"/>
    <n v="1417795480"/>
    <n v="1412607880"/>
    <b v="0"/>
    <n v="3"/>
    <x v="1"/>
    <x v="19"/>
    <n v="1.51"/>
    <n v="50.333333333333336"/>
    <x v="7"/>
    <x v="19"/>
  </r>
  <r>
    <x v="1158"/>
    <x v="1158"/>
    <x v="1157"/>
    <n v="7500"/>
    <n v="35"/>
    <x v="2"/>
    <x v="0"/>
    <s v="USD"/>
    <n v="1418091128"/>
    <n v="1415499128"/>
    <b v="0"/>
    <n v="3"/>
    <x v="1"/>
    <x v="19"/>
    <n v="0.46666666666666673"/>
    <n v="11.666666666666666"/>
    <x v="7"/>
    <x v="19"/>
  </r>
  <r>
    <x v="1159"/>
    <x v="1159"/>
    <x v="1158"/>
    <n v="6750"/>
    <n v="0"/>
    <x v="2"/>
    <x v="0"/>
    <s v="USD"/>
    <n v="1435679100"/>
    <n v="1433006765"/>
    <b v="0"/>
    <n v="0"/>
    <x v="1"/>
    <x v="19"/>
    <n v="0"/>
    <e v="#DIV/0!"/>
    <x v="7"/>
    <x v="19"/>
  </r>
  <r>
    <x v="1160"/>
    <x v="1160"/>
    <x v="1159"/>
    <n v="30000"/>
    <n v="1155"/>
    <x v="2"/>
    <x v="0"/>
    <s v="USD"/>
    <n v="1427510586"/>
    <n v="1424922186"/>
    <b v="0"/>
    <n v="19"/>
    <x v="1"/>
    <x v="19"/>
    <n v="3.85"/>
    <n v="60.789473684210527"/>
    <x v="7"/>
    <x v="19"/>
  </r>
  <r>
    <x v="1161"/>
    <x v="1161"/>
    <x v="1160"/>
    <n v="18000"/>
    <n v="0"/>
    <x v="2"/>
    <x v="0"/>
    <s v="USD"/>
    <n v="1432047989"/>
    <n v="1430233589"/>
    <b v="0"/>
    <n v="0"/>
    <x v="1"/>
    <x v="19"/>
    <n v="0"/>
    <e v="#DIV/0!"/>
    <x v="7"/>
    <x v="19"/>
  </r>
  <r>
    <x v="1162"/>
    <x v="1162"/>
    <x v="1161"/>
    <n v="60000"/>
    <n v="35"/>
    <x v="2"/>
    <x v="0"/>
    <s v="USD"/>
    <n v="1411662264"/>
    <n v="1408983864"/>
    <b v="0"/>
    <n v="2"/>
    <x v="1"/>
    <x v="19"/>
    <n v="5.8333333333333341E-2"/>
    <n v="17.5"/>
    <x v="7"/>
    <x v="19"/>
  </r>
  <r>
    <x v="1163"/>
    <x v="1163"/>
    <x v="1162"/>
    <n v="5200"/>
    <n v="0"/>
    <x v="2"/>
    <x v="0"/>
    <s v="USD"/>
    <n v="1407604920"/>
    <n v="1405012920"/>
    <b v="0"/>
    <n v="0"/>
    <x v="1"/>
    <x v="19"/>
    <n v="0"/>
    <e v="#DIV/0!"/>
    <x v="7"/>
    <x v="19"/>
  </r>
  <r>
    <x v="1164"/>
    <x v="1164"/>
    <x v="1163"/>
    <n v="10000"/>
    <n v="0"/>
    <x v="2"/>
    <x v="0"/>
    <s v="USD"/>
    <n v="1466270582"/>
    <n v="1463678582"/>
    <b v="0"/>
    <n v="0"/>
    <x v="1"/>
    <x v="19"/>
    <n v="0"/>
    <e v="#DIV/0!"/>
    <x v="7"/>
    <x v="19"/>
  </r>
  <r>
    <x v="1165"/>
    <x v="1165"/>
    <x v="1164"/>
    <n v="10000"/>
    <n v="2070.5"/>
    <x v="2"/>
    <x v="0"/>
    <s v="USD"/>
    <n v="1404623330"/>
    <n v="1401685730"/>
    <b v="0"/>
    <n v="25"/>
    <x v="1"/>
    <x v="19"/>
    <n v="20.705000000000002"/>
    <n v="82.82"/>
    <x v="7"/>
    <x v="19"/>
  </r>
  <r>
    <x v="1166"/>
    <x v="1166"/>
    <x v="1165"/>
    <n v="15000"/>
    <n v="2871"/>
    <x v="2"/>
    <x v="0"/>
    <s v="USD"/>
    <n v="1435291200"/>
    <n v="1432640342"/>
    <b v="0"/>
    <n v="8"/>
    <x v="1"/>
    <x v="19"/>
    <n v="19.139999999999997"/>
    <n v="358.875"/>
    <x v="7"/>
    <x v="19"/>
  </r>
  <r>
    <x v="1167"/>
    <x v="1167"/>
    <x v="1166"/>
    <n v="60000"/>
    <n v="979"/>
    <x v="2"/>
    <x v="0"/>
    <s v="USD"/>
    <n v="1410543495"/>
    <n v="1407865095"/>
    <b v="0"/>
    <n v="16"/>
    <x v="1"/>
    <x v="19"/>
    <n v="1.6316666666666666"/>
    <n v="61.1875"/>
    <x v="7"/>
    <x v="19"/>
  </r>
  <r>
    <x v="1168"/>
    <x v="1168"/>
    <x v="1167"/>
    <n v="18000"/>
    <n v="1020"/>
    <x v="2"/>
    <x v="0"/>
    <s v="USD"/>
    <n v="1474507065"/>
    <n v="1471915065"/>
    <b v="0"/>
    <n v="3"/>
    <x v="1"/>
    <x v="19"/>
    <n v="5.6666666666666661"/>
    <n v="340"/>
    <x v="7"/>
    <x v="19"/>
  </r>
  <r>
    <x v="1169"/>
    <x v="1169"/>
    <x v="1168"/>
    <n v="10000"/>
    <n v="17"/>
    <x v="2"/>
    <x v="0"/>
    <s v="USD"/>
    <n v="1424593763"/>
    <n v="1422001763"/>
    <b v="0"/>
    <n v="3"/>
    <x v="1"/>
    <x v="19"/>
    <n v="0.16999999999999998"/>
    <n v="5.666666666666667"/>
    <x v="7"/>
    <x v="19"/>
  </r>
  <r>
    <x v="1170"/>
    <x v="1170"/>
    <x v="1169"/>
    <n v="25000"/>
    <n v="100"/>
    <x v="2"/>
    <x v="1"/>
    <s v="GBP"/>
    <n v="1433021171"/>
    <n v="1430429171"/>
    <b v="0"/>
    <n v="2"/>
    <x v="1"/>
    <x v="19"/>
    <n v="0.4"/>
    <n v="50"/>
    <x v="7"/>
    <x v="19"/>
  </r>
  <r>
    <x v="1171"/>
    <x v="1171"/>
    <x v="1170"/>
    <n v="25000"/>
    <n v="25"/>
    <x v="2"/>
    <x v="0"/>
    <s v="USD"/>
    <n v="1415909927"/>
    <n v="1414351127"/>
    <b v="0"/>
    <n v="1"/>
    <x v="1"/>
    <x v="19"/>
    <n v="0.1"/>
    <n v="25"/>
    <x v="7"/>
    <x v="19"/>
  </r>
  <r>
    <x v="1172"/>
    <x v="1172"/>
    <x v="1171"/>
    <n v="9000"/>
    <n v="0"/>
    <x v="2"/>
    <x v="0"/>
    <s v="USD"/>
    <n v="1408551752"/>
    <n v="1405959752"/>
    <b v="0"/>
    <n v="0"/>
    <x v="1"/>
    <x v="19"/>
    <n v="0"/>
    <e v="#DIV/0!"/>
    <x v="7"/>
    <x v="19"/>
  </r>
  <r>
    <x v="1173"/>
    <x v="1173"/>
    <x v="1172"/>
    <n v="125000"/>
    <n v="30"/>
    <x v="2"/>
    <x v="0"/>
    <s v="USD"/>
    <n v="1438576057"/>
    <n v="1435552057"/>
    <b v="0"/>
    <n v="1"/>
    <x v="1"/>
    <x v="19"/>
    <n v="2.4E-2"/>
    <n v="30"/>
    <x v="7"/>
    <x v="19"/>
  </r>
  <r>
    <x v="1174"/>
    <x v="1174"/>
    <x v="1173"/>
    <n v="15000"/>
    <n v="886"/>
    <x v="2"/>
    <x v="0"/>
    <s v="USD"/>
    <n v="1462738327"/>
    <n v="1460146327"/>
    <b v="0"/>
    <n v="19"/>
    <x v="1"/>
    <x v="19"/>
    <n v="5.9066666666666672"/>
    <n v="46.631578947368418"/>
    <x v="7"/>
    <x v="19"/>
  </r>
  <r>
    <x v="1175"/>
    <x v="1175"/>
    <x v="1174"/>
    <n v="20000"/>
    <n v="585"/>
    <x v="2"/>
    <x v="0"/>
    <s v="USD"/>
    <n v="1436981339"/>
    <n v="1434389339"/>
    <b v="0"/>
    <n v="9"/>
    <x v="1"/>
    <x v="19"/>
    <n v="2.9250000000000003"/>
    <n v="65"/>
    <x v="7"/>
    <x v="19"/>
  </r>
  <r>
    <x v="1176"/>
    <x v="1176"/>
    <x v="1175"/>
    <n v="175000"/>
    <n v="10"/>
    <x v="2"/>
    <x v="2"/>
    <s v="AUD"/>
    <n v="1488805200"/>
    <n v="1484094498"/>
    <b v="0"/>
    <n v="1"/>
    <x v="1"/>
    <x v="19"/>
    <n v="5.7142857142857143E-3"/>
    <n v="10"/>
    <x v="7"/>
    <x v="19"/>
  </r>
  <r>
    <x v="1177"/>
    <x v="1177"/>
    <x v="1176"/>
    <n v="6000"/>
    <n v="0"/>
    <x v="2"/>
    <x v="1"/>
    <s v="GBP"/>
    <n v="1413388296"/>
    <n v="1410796296"/>
    <b v="0"/>
    <n v="0"/>
    <x v="1"/>
    <x v="19"/>
    <n v="0"/>
    <e v="#DIV/0!"/>
    <x v="7"/>
    <x v="19"/>
  </r>
  <r>
    <x v="1178"/>
    <x v="1178"/>
    <x v="1177"/>
    <n v="75000"/>
    <n v="5"/>
    <x v="2"/>
    <x v="0"/>
    <s v="USD"/>
    <n v="1408225452"/>
    <n v="1405633452"/>
    <b v="0"/>
    <n v="1"/>
    <x v="1"/>
    <x v="19"/>
    <n v="6.6666666666666671E-3"/>
    <n v="5"/>
    <x v="7"/>
    <x v="19"/>
  </r>
  <r>
    <x v="1179"/>
    <x v="1179"/>
    <x v="1178"/>
    <n v="60000"/>
    <n v="3200"/>
    <x v="2"/>
    <x v="5"/>
    <s v="CAD"/>
    <n v="1446052627"/>
    <n v="1443460627"/>
    <b v="0"/>
    <n v="5"/>
    <x v="1"/>
    <x v="19"/>
    <n v="5.3333333333333339"/>
    <n v="640"/>
    <x v="7"/>
    <x v="19"/>
  </r>
  <r>
    <x v="1180"/>
    <x v="1180"/>
    <x v="1179"/>
    <n v="50000"/>
    <n v="5875"/>
    <x v="2"/>
    <x v="0"/>
    <s v="USD"/>
    <n v="1403983314"/>
    <n v="1400786514"/>
    <b v="0"/>
    <n v="85"/>
    <x v="1"/>
    <x v="19"/>
    <n v="11.75"/>
    <n v="69.117647058823536"/>
    <x v="7"/>
    <x v="19"/>
  </r>
  <r>
    <x v="1181"/>
    <x v="1181"/>
    <x v="1180"/>
    <n v="50000"/>
    <n v="4"/>
    <x v="2"/>
    <x v="0"/>
    <s v="USD"/>
    <n v="1425197321"/>
    <n v="1422605321"/>
    <b v="0"/>
    <n v="3"/>
    <x v="1"/>
    <x v="19"/>
    <n v="8.0000000000000002E-3"/>
    <n v="1.3333333333333333"/>
    <x v="7"/>
    <x v="19"/>
  </r>
  <r>
    <x v="1182"/>
    <x v="1182"/>
    <x v="1181"/>
    <n v="1000"/>
    <n v="42"/>
    <x v="2"/>
    <x v="0"/>
    <s v="USD"/>
    <n v="1484239320"/>
    <n v="1482609088"/>
    <b v="0"/>
    <n v="4"/>
    <x v="1"/>
    <x v="19"/>
    <n v="4.2"/>
    <n v="10.5"/>
    <x v="7"/>
    <x v="19"/>
  </r>
  <r>
    <x v="1183"/>
    <x v="1183"/>
    <x v="1182"/>
    <n v="2500"/>
    <n v="100"/>
    <x v="2"/>
    <x v="0"/>
    <s v="USD"/>
    <n v="1478059140"/>
    <n v="1476391223"/>
    <b v="0"/>
    <n v="3"/>
    <x v="1"/>
    <x v="19"/>
    <n v="4"/>
    <n v="33.333333333333336"/>
    <x v="7"/>
    <x v="19"/>
  </r>
  <r>
    <x v="1184"/>
    <x v="1184"/>
    <x v="1183"/>
    <n v="22000"/>
    <n v="23086"/>
    <x v="0"/>
    <x v="1"/>
    <s v="GBP"/>
    <n v="1486391011"/>
    <n v="1483712611"/>
    <b v="0"/>
    <n v="375"/>
    <x v="0"/>
    <x v="20"/>
    <n v="104.93636363636362"/>
    <n v="61.562666666666665"/>
    <x v="8"/>
    <x v="20"/>
  </r>
  <r>
    <x v="1185"/>
    <x v="1185"/>
    <x v="1184"/>
    <n v="12500"/>
    <n v="13180"/>
    <x v="0"/>
    <x v="0"/>
    <s v="USD"/>
    <n v="1433736000"/>
    <n v="1430945149"/>
    <b v="0"/>
    <n v="111"/>
    <x v="0"/>
    <x v="20"/>
    <n v="105.44"/>
    <n v="118.73873873873873"/>
    <x v="8"/>
    <x v="20"/>
  </r>
  <r>
    <x v="1186"/>
    <x v="1186"/>
    <x v="1185"/>
    <n v="7500"/>
    <n v="8005"/>
    <x v="0"/>
    <x v="1"/>
    <s v="GBP"/>
    <n v="1433198520"/>
    <n v="1430340195"/>
    <b v="0"/>
    <n v="123"/>
    <x v="0"/>
    <x v="20"/>
    <n v="106.73333333333332"/>
    <n v="65.081300813008127"/>
    <x v="8"/>
    <x v="20"/>
  </r>
  <r>
    <x v="1187"/>
    <x v="1187"/>
    <x v="1186"/>
    <n v="8750"/>
    <n v="9111"/>
    <x v="0"/>
    <x v="0"/>
    <s v="USD"/>
    <n v="1431885600"/>
    <n v="1429133323"/>
    <b v="0"/>
    <n v="70"/>
    <x v="0"/>
    <x v="20"/>
    <n v="104.12571428571428"/>
    <n v="130.15714285714284"/>
    <x v="8"/>
    <x v="20"/>
  </r>
  <r>
    <x v="1188"/>
    <x v="1188"/>
    <x v="1187"/>
    <n v="2000"/>
    <n v="3211"/>
    <x v="0"/>
    <x v="5"/>
    <s v="CAD"/>
    <n v="1482943740"/>
    <n v="1481129340"/>
    <b v="0"/>
    <n v="85"/>
    <x v="0"/>
    <x v="20"/>
    <n v="160.54999999999998"/>
    <n v="37.776470588235291"/>
    <x v="8"/>
    <x v="20"/>
  </r>
  <r>
    <x v="1189"/>
    <x v="1189"/>
    <x v="1188"/>
    <n v="9000"/>
    <n v="9700"/>
    <x v="0"/>
    <x v="0"/>
    <s v="USD"/>
    <n v="1467242995"/>
    <n v="1465428595"/>
    <b v="0"/>
    <n v="86"/>
    <x v="0"/>
    <x v="20"/>
    <n v="107.77777777777777"/>
    <n v="112.79069767441861"/>
    <x v="8"/>
    <x v="20"/>
  </r>
  <r>
    <x v="1190"/>
    <x v="1190"/>
    <x v="1189"/>
    <n v="500"/>
    <n v="675"/>
    <x v="0"/>
    <x v="0"/>
    <s v="USD"/>
    <n v="1409500725"/>
    <n v="1406908725"/>
    <b v="0"/>
    <n v="13"/>
    <x v="0"/>
    <x v="20"/>
    <n v="135"/>
    <n v="51.92307692307692"/>
    <x v="8"/>
    <x v="20"/>
  </r>
  <r>
    <x v="1191"/>
    <x v="1191"/>
    <x v="1190"/>
    <n v="2700"/>
    <n v="2945"/>
    <x v="0"/>
    <x v="0"/>
    <s v="USD"/>
    <n v="1458480560"/>
    <n v="1455892160"/>
    <b v="0"/>
    <n v="33"/>
    <x v="0"/>
    <x v="20"/>
    <n v="109.07407407407408"/>
    <n v="89.242424242424249"/>
    <x v="8"/>
    <x v="20"/>
  </r>
  <r>
    <x v="1192"/>
    <x v="1192"/>
    <x v="1191"/>
    <n v="100"/>
    <n v="290"/>
    <x v="0"/>
    <x v="1"/>
    <s v="GBP"/>
    <n v="1486814978"/>
    <n v="1484222978"/>
    <b v="0"/>
    <n v="15"/>
    <x v="0"/>
    <x v="20"/>
    <n v="290"/>
    <n v="19.333333333333332"/>
    <x v="8"/>
    <x v="20"/>
  </r>
  <r>
    <x v="1193"/>
    <x v="1193"/>
    <x v="1192"/>
    <n v="21000"/>
    <n v="21831"/>
    <x v="0"/>
    <x v="0"/>
    <s v="USD"/>
    <n v="1460223453"/>
    <n v="1455043053"/>
    <b v="0"/>
    <n v="273"/>
    <x v="0"/>
    <x v="20"/>
    <n v="103.95714285714286"/>
    <n v="79.967032967032964"/>
    <x v="8"/>
    <x v="20"/>
  </r>
  <r>
    <x v="1194"/>
    <x v="1194"/>
    <x v="1193"/>
    <n v="12500"/>
    <n v="40280"/>
    <x v="0"/>
    <x v="17"/>
    <s v="EUR"/>
    <n v="1428493379"/>
    <n v="1425901379"/>
    <b v="0"/>
    <n v="714"/>
    <x v="0"/>
    <x v="20"/>
    <n v="322.24"/>
    <n v="56.414565826330531"/>
    <x v="8"/>
    <x v="20"/>
  </r>
  <r>
    <x v="1195"/>
    <x v="1195"/>
    <x v="1194"/>
    <n v="10000"/>
    <n v="13500"/>
    <x v="0"/>
    <x v="13"/>
    <s v="EUR"/>
    <n v="1450602000"/>
    <n v="1445415653"/>
    <b v="0"/>
    <n v="170"/>
    <x v="0"/>
    <x v="20"/>
    <n v="135"/>
    <n v="79.411764705882348"/>
    <x v="8"/>
    <x v="20"/>
  </r>
  <r>
    <x v="1196"/>
    <x v="1196"/>
    <x v="1195"/>
    <n v="14500"/>
    <n v="39137"/>
    <x v="0"/>
    <x v="1"/>
    <s v="GBP"/>
    <n v="1450467539"/>
    <n v="1447875539"/>
    <b v="0"/>
    <n v="512"/>
    <x v="0"/>
    <x v="20"/>
    <n v="269.91034482758624"/>
    <n v="76.439453125"/>
    <x v="8"/>
    <x v="20"/>
  </r>
  <r>
    <x v="1197"/>
    <x v="1197"/>
    <x v="1196"/>
    <n v="15000"/>
    <n v="37994"/>
    <x v="0"/>
    <x v="0"/>
    <s v="USD"/>
    <n v="1465797540"/>
    <n v="1463155034"/>
    <b v="0"/>
    <n v="314"/>
    <x v="0"/>
    <x v="20"/>
    <n v="253.29333333333332"/>
    <n v="121"/>
    <x v="8"/>
    <x v="20"/>
  </r>
  <r>
    <x v="1198"/>
    <x v="1198"/>
    <x v="1197"/>
    <n v="3500"/>
    <n v="9121"/>
    <x v="0"/>
    <x v="0"/>
    <s v="USD"/>
    <n v="1451530800"/>
    <n v="1448463086"/>
    <b v="0"/>
    <n v="167"/>
    <x v="0"/>
    <x v="20"/>
    <n v="260.59999999999997"/>
    <n v="54.616766467065865"/>
    <x v="8"/>
    <x v="20"/>
  </r>
  <r>
    <x v="1199"/>
    <x v="1199"/>
    <x v="1198"/>
    <n v="2658"/>
    <n v="2693"/>
    <x v="0"/>
    <x v="1"/>
    <s v="GBP"/>
    <n v="1436380200"/>
    <n v="1433615400"/>
    <b v="0"/>
    <n v="9"/>
    <x v="0"/>
    <x v="20"/>
    <n v="101.31677953348381"/>
    <n v="299.22222222222223"/>
    <x v="8"/>
    <x v="20"/>
  </r>
  <r>
    <x v="1200"/>
    <x v="1200"/>
    <x v="1199"/>
    <n v="4800"/>
    <n v="6029"/>
    <x v="0"/>
    <x v="0"/>
    <s v="USD"/>
    <n v="1429183656"/>
    <n v="1427369256"/>
    <b v="0"/>
    <n v="103"/>
    <x v="0"/>
    <x v="20"/>
    <n v="125.60416666666667"/>
    <n v="58.533980582524272"/>
    <x v="8"/>
    <x v="20"/>
  </r>
  <r>
    <x v="1201"/>
    <x v="1201"/>
    <x v="1200"/>
    <n v="6000"/>
    <n v="6146.27"/>
    <x v="0"/>
    <x v="1"/>
    <s v="GBP"/>
    <n v="1468593246"/>
    <n v="1466001246"/>
    <b v="0"/>
    <n v="111"/>
    <x v="0"/>
    <x v="20"/>
    <n v="102.43783333333334"/>
    <n v="55.371801801801809"/>
    <x v="8"/>
    <x v="20"/>
  </r>
  <r>
    <x v="1202"/>
    <x v="1202"/>
    <x v="1201"/>
    <n v="25000"/>
    <n v="49811"/>
    <x v="0"/>
    <x v="2"/>
    <s v="AUD"/>
    <n v="1435388154"/>
    <n v="1432796154"/>
    <b v="0"/>
    <n v="271"/>
    <x v="0"/>
    <x v="20"/>
    <n v="199.244"/>
    <n v="183.80442804428046"/>
    <x v="8"/>
    <x v="20"/>
  </r>
  <r>
    <x v="1203"/>
    <x v="1203"/>
    <x v="1202"/>
    <n v="16300"/>
    <n v="16700"/>
    <x v="0"/>
    <x v="0"/>
    <s v="USD"/>
    <n v="1433083527"/>
    <n v="1430491527"/>
    <b v="0"/>
    <n v="101"/>
    <x v="0"/>
    <x v="20"/>
    <n v="102.45398773006136"/>
    <n v="165.34653465346534"/>
    <x v="8"/>
    <x v="20"/>
  </r>
  <r>
    <x v="1204"/>
    <x v="1204"/>
    <x v="1203"/>
    <n v="13000"/>
    <n v="13383"/>
    <x v="0"/>
    <x v="0"/>
    <s v="USD"/>
    <n v="1449205200"/>
    <n v="1445363833"/>
    <b v="0"/>
    <n v="57"/>
    <x v="0"/>
    <x v="20"/>
    <n v="102.94615384615385"/>
    <n v="234.78947368421052"/>
    <x v="8"/>
    <x v="20"/>
  </r>
  <r>
    <x v="1205"/>
    <x v="1205"/>
    <x v="1204"/>
    <n v="13000"/>
    <n v="13112"/>
    <x v="0"/>
    <x v="12"/>
    <s v="EUR"/>
    <n v="1434197351"/>
    <n v="1431605351"/>
    <b v="0"/>
    <n v="62"/>
    <x v="0"/>
    <x v="20"/>
    <n v="100.86153846153847"/>
    <n v="211.48387096774192"/>
    <x v="8"/>
    <x v="20"/>
  </r>
  <r>
    <x v="1206"/>
    <x v="1206"/>
    <x v="1205"/>
    <n v="900"/>
    <n v="1035"/>
    <x v="0"/>
    <x v="15"/>
    <s v="EUR"/>
    <n v="1489238940"/>
    <n v="1486406253"/>
    <b v="0"/>
    <n v="32"/>
    <x v="0"/>
    <x v="20"/>
    <n v="114.99999999999999"/>
    <n v="32.34375"/>
    <x v="8"/>
    <x v="20"/>
  </r>
  <r>
    <x v="1207"/>
    <x v="1207"/>
    <x v="1206"/>
    <n v="16700"/>
    <n v="17396"/>
    <x v="0"/>
    <x v="13"/>
    <s v="EUR"/>
    <n v="1459418400"/>
    <n v="1456827573"/>
    <b v="0"/>
    <n v="141"/>
    <x v="0"/>
    <x v="20"/>
    <n v="104.16766467065868"/>
    <n v="123.37588652482269"/>
    <x v="8"/>
    <x v="20"/>
  </r>
  <r>
    <x v="1208"/>
    <x v="1208"/>
    <x v="1207"/>
    <n v="10000"/>
    <n v="15530"/>
    <x v="0"/>
    <x v="0"/>
    <s v="USD"/>
    <n v="1458835264"/>
    <n v="1456246864"/>
    <b v="0"/>
    <n v="75"/>
    <x v="0"/>
    <x v="20"/>
    <n v="155.29999999999998"/>
    <n v="207.06666666666666"/>
    <x v="8"/>
    <x v="20"/>
  </r>
  <r>
    <x v="1209"/>
    <x v="1209"/>
    <x v="1208"/>
    <n v="6000"/>
    <n v="6360"/>
    <x v="0"/>
    <x v="0"/>
    <s v="USD"/>
    <n v="1488053905"/>
    <n v="1485461905"/>
    <b v="0"/>
    <n v="46"/>
    <x v="0"/>
    <x v="20"/>
    <n v="106"/>
    <n v="138.2608695652174"/>
    <x v="8"/>
    <x v="20"/>
  </r>
  <r>
    <x v="1210"/>
    <x v="1210"/>
    <x v="1209"/>
    <n v="20000"/>
    <n v="50863"/>
    <x v="0"/>
    <x v="11"/>
    <s v="SEK"/>
    <n v="1433106000"/>
    <n v="1431124572"/>
    <b v="0"/>
    <n v="103"/>
    <x v="0"/>
    <x v="20"/>
    <n v="254.31499999999997"/>
    <n v="493.81553398058253"/>
    <x v="8"/>
    <x v="20"/>
  </r>
  <r>
    <x v="1211"/>
    <x v="1211"/>
    <x v="1210"/>
    <n v="1000"/>
    <n v="1011"/>
    <x v="0"/>
    <x v="5"/>
    <s v="CAD"/>
    <n v="1465505261"/>
    <n v="1464209261"/>
    <b v="0"/>
    <n v="6"/>
    <x v="0"/>
    <x v="20"/>
    <n v="101.1"/>
    <n v="168.5"/>
    <x v="8"/>
    <x v="20"/>
  </r>
  <r>
    <x v="1212"/>
    <x v="1212"/>
    <x v="1211"/>
    <n v="2500"/>
    <n v="3226"/>
    <x v="0"/>
    <x v="0"/>
    <s v="USD"/>
    <n v="1448586000"/>
    <n v="1447195695"/>
    <b v="0"/>
    <n v="83"/>
    <x v="0"/>
    <x v="20"/>
    <n v="129.04"/>
    <n v="38.867469879518069"/>
    <x v="8"/>
    <x v="20"/>
  </r>
  <r>
    <x v="1213"/>
    <x v="1213"/>
    <x v="1212"/>
    <n v="6500"/>
    <n v="6645"/>
    <x v="0"/>
    <x v="1"/>
    <s v="GBP"/>
    <n v="1485886100"/>
    <n v="1482862100"/>
    <b v="0"/>
    <n v="108"/>
    <x v="0"/>
    <x v="20"/>
    <n v="102.23076923076924"/>
    <n v="61.527777777777779"/>
    <x v="8"/>
    <x v="20"/>
  </r>
  <r>
    <x v="1214"/>
    <x v="1214"/>
    <x v="1213"/>
    <n v="2000"/>
    <n v="2636"/>
    <x v="0"/>
    <x v="0"/>
    <s v="USD"/>
    <n v="1433880605"/>
    <n v="1428696605"/>
    <b v="0"/>
    <n v="25"/>
    <x v="0"/>
    <x v="20"/>
    <n v="131.80000000000001"/>
    <n v="105.44"/>
    <x v="8"/>
    <x v="20"/>
  </r>
  <r>
    <x v="1215"/>
    <x v="1215"/>
    <x v="1214"/>
    <n v="5000"/>
    <n v="39304.01"/>
    <x v="0"/>
    <x v="0"/>
    <s v="USD"/>
    <n v="1401487756"/>
    <n v="1398895756"/>
    <b v="0"/>
    <n v="549"/>
    <x v="0"/>
    <x v="20"/>
    <n v="786.0802000000001"/>
    <n v="71.592003642987251"/>
    <x v="8"/>
    <x v="20"/>
  </r>
  <r>
    <x v="1216"/>
    <x v="1216"/>
    <x v="1215"/>
    <n v="14000"/>
    <n v="20398"/>
    <x v="0"/>
    <x v="0"/>
    <s v="USD"/>
    <n v="1443826980"/>
    <n v="1441032457"/>
    <b v="0"/>
    <n v="222"/>
    <x v="0"/>
    <x v="20"/>
    <n v="145.70000000000002"/>
    <n v="91.882882882882882"/>
    <x v="8"/>
    <x v="20"/>
  </r>
  <r>
    <x v="1217"/>
    <x v="1217"/>
    <x v="1216"/>
    <n v="26500"/>
    <n v="27189"/>
    <x v="0"/>
    <x v="0"/>
    <s v="USD"/>
    <n v="1468524340"/>
    <n v="1465932340"/>
    <b v="0"/>
    <n v="183"/>
    <x v="0"/>
    <x v="20"/>
    <n v="102.60000000000001"/>
    <n v="148.57377049180329"/>
    <x v="8"/>
    <x v="20"/>
  </r>
  <r>
    <x v="1218"/>
    <x v="1218"/>
    <x v="1217"/>
    <n v="9000"/>
    <n v="15505"/>
    <x v="0"/>
    <x v="0"/>
    <s v="USD"/>
    <n v="1446346800"/>
    <n v="1443714800"/>
    <b v="0"/>
    <n v="89"/>
    <x v="0"/>
    <x v="20"/>
    <n v="172.27777777777777"/>
    <n v="174.2134831460674"/>
    <x v="8"/>
    <x v="20"/>
  </r>
  <r>
    <x v="1219"/>
    <x v="1219"/>
    <x v="1218"/>
    <n v="16350"/>
    <n v="26024"/>
    <x v="0"/>
    <x v="0"/>
    <s v="USD"/>
    <n v="1476961513"/>
    <n v="1474369513"/>
    <b v="0"/>
    <n v="253"/>
    <x v="0"/>
    <x v="20"/>
    <n v="159.16819571865443"/>
    <n v="102.86166007905139"/>
    <x v="8"/>
    <x v="20"/>
  </r>
  <r>
    <x v="1220"/>
    <x v="1220"/>
    <x v="1219"/>
    <n v="15000"/>
    <n v="15565"/>
    <x v="0"/>
    <x v="12"/>
    <s v="EUR"/>
    <n v="1440515112"/>
    <n v="1437923112"/>
    <b v="0"/>
    <n v="140"/>
    <x v="0"/>
    <x v="20"/>
    <n v="103.76666666666668"/>
    <n v="111.17857142857143"/>
    <x v="8"/>
    <x v="20"/>
  </r>
  <r>
    <x v="1221"/>
    <x v="1221"/>
    <x v="1220"/>
    <n v="2200"/>
    <n v="2451.0100000000002"/>
    <x v="0"/>
    <x v="1"/>
    <s v="GBP"/>
    <n v="1480809600"/>
    <n v="1478431488"/>
    <b v="0"/>
    <n v="103"/>
    <x v="0"/>
    <x v="20"/>
    <n v="111.40954545454547"/>
    <n v="23.796213592233013"/>
    <x v="8"/>
    <x v="20"/>
  </r>
  <r>
    <x v="1222"/>
    <x v="1222"/>
    <x v="1221"/>
    <n v="4000"/>
    <n v="11215"/>
    <x v="0"/>
    <x v="5"/>
    <s v="CAD"/>
    <n v="1459483200"/>
    <n v="1456852647"/>
    <b v="0"/>
    <n v="138"/>
    <x v="0"/>
    <x v="20"/>
    <n v="280.375"/>
    <n v="81.268115942028984"/>
    <x v="8"/>
    <x v="20"/>
  </r>
  <r>
    <x v="1223"/>
    <x v="1223"/>
    <x v="1222"/>
    <n v="19800"/>
    <n v="22197"/>
    <x v="0"/>
    <x v="0"/>
    <s v="USD"/>
    <n v="1478754909"/>
    <n v="1476159309"/>
    <b v="0"/>
    <n v="191"/>
    <x v="0"/>
    <x v="20"/>
    <n v="112.10606060606061"/>
    <n v="116.21465968586388"/>
    <x v="8"/>
    <x v="20"/>
  </r>
  <r>
    <x v="1224"/>
    <x v="1224"/>
    <x v="1223"/>
    <n v="15000"/>
    <n v="1060"/>
    <x v="1"/>
    <x v="0"/>
    <s v="USD"/>
    <n v="1402060302"/>
    <n v="1396876302"/>
    <b v="0"/>
    <n v="18"/>
    <x v="1"/>
    <x v="21"/>
    <n v="7.0666666666666673"/>
    <n v="58.888888888888886"/>
    <x v="4"/>
    <x v="21"/>
  </r>
  <r>
    <x v="1225"/>
    <x v="1225"/>
    <x v="1224"/>
    <n v="3000"/>
    <n v="132"/>
    <x v="1"/>
    <x v="0"/>
    <s v="USD"/>
    <n v="1382478278"/>
    <n v="1377294278"/>
    <b v="0"/>
    <n v="3"/>
    <x v="1"/>
    <x v="21"/>
    <n v="4.3999999999999995"/>
    <n v="44"/>
    <x v="4"/>
    <x v="21"/>
  </r>
  <r>
    <x v="1226"/>
    <x v="1226"/>
    <x v="1225"/>
    <n v="50000"/>
    <n v="1937"/>
    <x v="1"/>
    <x v="0"/>
    <s v="USD"/>
    <n v="1398042000"/>
    <n v="1395089981"/>
    <b v="0"/>
    <n v="40"/>
    <x v="1"/>
    <x v="21"/>
    <n v="3.8739999999999997"/>
    <n v="48.424999999999997"/>
    <x v="4"/>
    <x v="21"/>
  </r>
  <r>
    <x v="1227"/>
    <x v="1227"/>
    <x v="1226"/>
    <n v="2000"/>
    <n v="0"/>
    <x v="1"/>
    <x v="0"/>
    <s v="USD"/>
    <n v="1407394800"/>
    <n v="1404770616"/>
    <b v="0"/>
    <n v="0"/>
    <x v="1"/>
    <x v="21"/>
    <n v="0"/>
    <e v="#DIV/0!"/>
    <x v="4"/>
    <x v="21"/>
  </r>
  <r>
    <x v="1228"/>
    <x v="1228"/>
    <x v="1227"/>
    <n v="5000"/>
    <n v="1465"/>
    <x v="1"/>
    <x v="0"/>
    <s v="USD"/>
    <n v="1317231008"/>
    <n v="1312047008"/>
    <b v="0"/>
    <n v="24"/>
    <x v="1"/>
    <x v="21"/>
    <n v="29.299999999999997"/>
    <n v="61.041666666666664"/>
    <x v="4"/>
    <x v="21"/>
  </r>
  <r>
    <x v="1229"/>
    <x v="1229"/>
    <x v="1228"/>
    <n v="2750"/>
    <n v="25"/>
    <x v="1"/>
    <x v="0"/>
    <s v="USD"/>
    <n v="1334592000"/>
    <n v="1331982127"/>
    <b v="0"/>
    <n v="1"/>
    <x v="1"/>
    <x v="21"/>
    <n v="0.90909090909090906"/>
    <n v="25"/>
    <x v="4"/>
    <x v="21"/>
  </r>
  <r>
    <x v="1230"/>
    <x v="1230"/>
    <x v="1229"/>
    <n v="500000"/>
    <n v="0"/>
    <x v="1"/>
    <x v="0"/>
    <s v="USD"/>
    <n v="1298589630"/>
    <n v="1295997630"/>
    <b v="0"/>
    <n v="0"/>
    <x v="1"/>
    <x v="21"/>
    <n v="0"/>
    <e v="#DIV/0!"/>
    <x v="4"/>
    <x v="21"/>
  </r>
  <r>
    <x v="1231"/>
    <x v="1231"/>
    <x v="1230"/>
    <n v="5000"/>
    <n v="0"/>
    <x v="1"/>
    <x v="0"/>
    <s v="USD"/>
    <n v="1440723600"/>
    <n v="1436394968"/>
    <b v="0"/>
    <n v="0"/>
    <x v="1"/>
    <x v="21"/>
    <n v="0"/>
    <e v="#DIV/0!"/>
    <x v="4"/>
    <x v="21"/>
  </r>
  <r>
    <x v="1232"/>
    <x v="1232"/>
    <x v="1231"/>
    <n v="5000"/>
    <n v="40"/>
    <x v="1"/>
    <x v="0"/>
    <s v="USD"/>
    <n v="1381090870"/>
    <n v="1377030070"/>
    <b v="0"/>
    <n v="1"/>
    <x v="1"/>
    <x v="21"/>
    <n v="0.8"/>
    <n v="40"/>
    <x v="4"/>
    <x v="21"/>
  </r>
  <r>
    <x v="1233"/>
    <x v="1233"/>
    <x v="1232"/>
    <n v="1000"/>
    <n v="116"/>
    <x v="1"/>
    <x v="0"/>
    <s v="USD"/>
    <n v="1329864374"/>
    <n v="1328049974"/>
    <b v="0"/>
    <n v="6"/>
    <x v="1"/>
    <x v="21"/>
    <n v="11.600000000000001"/>
    <n v="19.333333333333332"/>
    <x v="4"/>
    <x v="21"/>
  </r>
  <r>
    <x v="1234"/>
    <x v="1234"/>
    <x v="1233"/>
    <n v="50000"/>
    <n v="0"/>
    <x v="1"/>
    <x v="1"/>
    <s v="GBP"/>
    <n v="1422903342"/>
    <n v="1420311342"/>
    <b v="0"/>
    <n v="0"/>
    <x v="1"/>
    <x v="21"/>
    <n v="0"/>
    <e v="#DIV/0!"/>
    <x v="4"/>
    <x v="21"/>
  </r>
  <r>
    <x v="1235"/>
    <x v="1235"/>
    <x v="1234"/>
    <n v="7534"/>
    <n v="210"/>
    <x v="1"/>
    <x v="0"/>
    <s v="USD"/>
    <n v="1387077299"/>
    <n v="1383621299"/>
    <b v="0"/>
    <n v="6"/>
    <x v="1"/>
    <x v="21"/>
    <n v="2.7873639500929119"/>
    <n v="35"/>
    <x v="4"/>
    <x v="21"/>
  </r>
  <r>
    <x v="1236"/>
    <x v="1236"/>
    <x v="1235"/>
    <n v="2500"/>
    <n v="0"/>
    <x v="1"/>
    <x v="0"/>
    <s v="USD"/>
    <n v="1343491200"/>
    <n v="1342801164"/>
    <b v="0"/>
    <n v="0"/>
    <x v="1"/>
    <x v="21"/>
    <n v="0"/>
    <e v="#DIV/0!"/>
    <x v="4"/>
    <x v="21"/>
  </r>
  <r>
    <x v="1237"/>
    <x v="1237"/>
    <x v="1236"/>
    <n v="25000"/>
    <n v="0"/>
    <x v="1"/>
    <x v="0"/>
    <s v="USD"/>
    <n v="1345790865"/>
    <n v="1344062865"/>
    <b v="0"/>
    <n v="0"/>
    <x v="1"/>
    <x v="21"/>
    <n v="0"/>
    <e v="#DIV/0!"/>
    <x v="4"/>
    <x v="21"/>
  </r>
  <r>
    <x v="1238"/>
    <x v="1238"/>
    <x v="1237"/>
    <n v="1000"/>
    <n v="178"/>
    <x v="1"/>
    <x v="0"/>
    <s v="USD"/>
    <n v="1312641536"/>
    <n v="1310049536"/>
    <b v="0"/>
    <n v="3"/>
    <x v="1"/>
    <x v="21"/>
    <n v="17.8"/>
    <n v="59.333333333333336"/>
    <x v="4"/>
    <x v="21"/>
  </r>
  <r>
    <x v="1239"/>
    <x v="1239"/>
    <x v="1238"/>
    <n v="2500"/>
    <n v="0"/>
    <x v="1"/>
    <x v="0"/>
    <s v="USD"/>
    <n v="1325804767"/>
    <n v="1323212767"/>
    <b v="0"/>
    <n v="0"/>
    <x v="1"/>
    <x v="21"/>
    <n v="0"/>
    <e v="#DIV/0!"/>
    <x v="4"/>
    <x v="21"/>
  </r>
  <r>
    <x v="1240"/>
    <x v="1240"/>
    <x v="1239"/>
    <n v="8000"/>
    <n v="241"/>
    <x v="1"/>
    <x v="0"/>
    <s v="USD"/>
    <n v="1373665860"/>
    <n v="1368579457"/>
    <b v="0"/>
    <n v="8"/>
    <x v="1"/>
    <x v="21"/>
    <n v="3.0124999999999997"/>
    <n v="30.125"/>
    <x v="4"/>
    <x v="21"/>
  </r>
  <r>
    <x v="1241"/>
    <x v="1241"/>
    <x v="1240"/>
    <n v="5000"/>
    <n v="2537"/>
    <x v="1"/>
    <x v="0"/>
    <s v="USD"/>
    <n v="1414994340"/>
    <n v="1413057980"/>
    <b v="0"/>
    <n v="34"/>
    <x v="1"/>
    <x v="21"/>
    <n v="50.739999999999995"/>
    <n v="74.617647058823536"/>
    <x v="4"/>
    <x v="21"/>
  </r>
  <r>
    <x v="1242"/>
    <x v="1242"/>
    <x v="1241"/>
    <n v="911"/>
    <n v="5"/>
    <x v="1"/>
    <x v="0"/>
    <s v="USD"/>
    <n v="1315747080"/>
    <n v="1314417502"/>
    <b v="0"/>
    <n v="1"/>
    <x v="1"/>
    <x v="21"/>
    <n v="0.54884742041712409"/>
    <n v="5"/>
    <x v="4"/>
    <x v="21"/>
  </r>
  <r>
    <x v="1243"/>
    <x v="1243"/>
    <x v="1242"/>
    <n v="12000"/>
    <n v="1691"/>
    <x v="1"/>
    <x v="0"/>
    <s v="USD"/>
    <n v="1310158800"/>
    <n v="1304888771"/>
    <b v="0"/>
    <n v="38"/>
    <x v="1"/>
    <x v="21"/>
    <n v="14.091666666666667"/>
    <n v="44.5"/>
    <x v="4"/>
    <x v="21"/>
  </r>
  <r>
    <x v="1244"/>
    <x v="1244"/>
    <x v="1243"/>
    <n v="2000"/>
    <n v="2076"/>
    <x v="0"/>
    <x v="0"/>
    <s v="USD"/>
    <n v="1366664400"/>
    <n v="1363981723"/>
    <b v="1"/>
    <n v="45"/>
    <x v="0"/>
    <x v="11"/>
    <n v="103.8"/>
    <n v="46.133333333333333"/>
    <x v="4"/>
    <x v="11"/>
  </r>
  <r>
    <x v="1245"/>
    <x v="1245"/>
    <x v="1244"/>
    <n v="2000"/>
    <n v="2405"/>
    <x v="0"/>
    <x v="0"/>
    <s v="USD"/>
    <n v="1402755834"/>
    <n v="1400163834"/>
    <b v="1"/>
    <n v="17"/>
    <x v="0"/>
    <x v="11"/>
    <n v="120.24999999999999"/>
    <n v="141.47058823529412"/>
    <x v="4"/>
    <x v="11"/>
  </r>
  <r>
    <x v="1246"/>
    <x v="1246"/>
    <x v="1245"/>
    <n v="2000"/>
    <n v="2340"/>
    <x v="0"/>
    <x v="0"/>
    <s v="USD"/>
    <n v="1323136949"/>
    <n v="1319245349"/>
    <b v="1"/>
    <n v="31"/>
    <x v="0"/>
    <x v="11"/>
    <n v="117"/>
    <n v="75.483870967741936"/>
    <x v="4"/>
    <x v="11"/>
  </r>
  <r>
    <x v="1247"/>
    <x v="1247"/>
    <x v="1246"/>
    <n v="3500"/>
    <n v="4275"/>
    <x v="0"/>
    <x v="0"/>
    <s v="USD"/>
    <n v="1367823655"/>
    <n v="1365231655"/>
    <b v="1"/>
    <n v="50"/>
    <x v="0"/>
    <x v="11"/>
    <n v="122.14285714285715"/>
    <n v="85.5"/>
    <x v="4"/>
    <x v="11"/>
  </r>
  <r>
    <x v="1248"/>
    <x v="1248"/>
    <x v="1247"/>
    <n v="2500"/>
    <n v="3791"/>
    <x v="0"/>
    <x v="0"/>
    <s v="USD"/>
    <n v="1402642740"/>
    <n v="1399563953"/>
    <b v="1"/>
    <n v="59"/>
    <x v="0"/>
    <x v="11"/>
    <n v="151.63999999999999"/>
    <n v="64.254237288135599"/>
    <x v="4"/>
    <x v="11"/>
  </r>
  <r>
    <x v="1249"/>
    <x v="1249"/>
    <x v="1248"/>
    <n v="5000"/>
    <n v="5222"/>
    <x v="0"/>
    <x v="0"/>
    <s v="USD"/>
    <n v="1341683211"/>
    <n v="1339091211"/>
    <b v="1"/>
    <n v="81"/>
    <x v="0"/>
    <x v="11"/>
    <n v="104.44"/>
    <n v="64.46913580246914"/>
    <x v="4"/>
    <x v="11"/>
  </r>
  <r>
    <x v="1250"/>
    <x v="1250"/>
    <x v="1249"/>
    <n v="30000"/>
    <n v="60046"/>
    <x v="0"/>
    <x v="0"/>
    <s v="USD"/>
    <n v="1410017131"/>
    <n v="1406129131"/>
    <b v="1"/>
    <n v="508"/>
    <x v="0"/>
    <x v="11"/>
    <n v="200.15333333333331"/>
    <n v="118.2007874015748"/>
    <x v="4"/>
    <x v="11"/>
  </r>
  <r>
    <x v="1251"/>
    <x v="1251"/>
    <x v="1250"/>
    <n v="6000"/>
    <n v="6108"/>
    <x v="0"/>
    <x v="0"/>
    <s v="USD"/>
    <n v="1316979167"/>
    <n v="1311795167"/>
    <b v="1"/>
    <n v="74"/>
    <x v="0"/>
    <x v="11"/>
    <n v="101.8"/>
    <n v="82.540540540540547"/>
    <x v="4"/>
    <x v="11"/>
  </r>
  <r>
    <x v="1252"/>
    <x v="1252"/>
    <x v="1251"/>
    <n v="3500"/>
    <n v="4818"/>
    <x v="0"/>
    <x v="0"/>
    <s v="USD"/>
    <n v="1382658169"/>
    <n v="1380238969"/>
    <b v="1"/>
    <n v="141"/>
    <x v="0"/>
    <x v="11"/>
    <n v="137.65714285714284"/>
    <n v="34.170212765957444"/>
    <x v="4"/>
    <x v="11"/>
  </r>
  <r>
    <x v="1253"/>
    <x v="1253"/>
    <x v="1252"/>
    <n v="10"/>
    <n v="30383.32"/>
    <x v="0"/>
    <x v="0"/>
    <s v="USD"/>
    <n v="1409770107"/>
    <n v="1407178107"/>
    <b v="1"/>
    <n v="711"/>
    <x v="0"/>
    <x v="11"/>
    <n v="303833.2"/>
    <n v="42.73322081575246"/>
    <x v="4"/>
    <x v="11"/>
  </r>
  <r>
    <x v="1254"/>
    <x v="1254"/>
    <x v="1253"/>
    <n v="6700"/>
    <n v="13323"/>
    <x v="0"/>
    <x v="0"/>
    <s v="USD"/>
    <n v="1293857940"/>
    <n v="1288968886"/>
    <b v="1"/>
    <n v="141"/>
    <x v="0"/>
    <x v="11"/>
    <n v="198.85074626865671"/>
    <n v="94.489361702127653"/>
    <x v="4"/>
    <x v="11"/>
  </r>
  <r>
    <x v="1255"/>
    <x v="1255"/>
    <x v="1254"/>
    <n v="3000"/>
    <n v="6071"/>
    <x v="0"/>
    <x v="0"/>
    <s v="USD"/>
    <n v="1385932652"/>
    <n v="1383337052"/>
    <b v="1"/>
    <n v="109"/>
    <x v="0"/>
    <x v="11"/>
    <n v="202.36666666666667"/>
    <n v="55.697247706422019"/>
    <x v="4"/>
    <x v="11"/>
  </r>
  <r>
    <x v="1256"/>
    <x v="1256"/>
    <x v="1255"/>
    <n v="30000"/>
    <n v="35389.129999999997"/>
    <x v="0"/>
    <x v="0"/>
    <s v="USD"/>
    <n v="1329084231"/>
    <n v="1326492231"/>
    <b v="1"/>
    <n v="361"/>
    <x v="0"/>
    <x v="11"/>
    <n v="117.96376666666666"/>
    <n v="98.030831024930734"/>
    <x v="4"/>
    <x v="11"/>
  </r>
  <r>
    <x v="1257"/>
    <x v="1257"/>
    <x v="1256"/>
    <n v="5500"/>
    <n v="16210"/>
    <x v="0"/>
    <x v="0"/>
    <s v="USD"/>
    <n v="1301792590"/>
    <n v="1297562590"/>
    <b v="1"/>
    <n v="176"/>
    <x v="0"/>
    <x v="11"/>
    <n v="294.72727272727275"/>
    <n v="92.102272727272734"/>
    <x v="4"/>
    <x v="11"/>
  </r>
  <r>
    <x v="1258"/>
    <x v="1258"/>
    <x v="1257"/>
    <n v="12000"/>
    <n v="25577.56"/>
    <x v="0"/>
    <x v="0"/>
    <s v="USD"/>
    <n v="1377960012"/>
    <n v="1375368012"/>
    <b v="1"/>
    <n v="670"/>
    <x v="0"/>
    <x v="11"/>
    <n v="213.14633333333336"/>
    <n v="38.175462686567165"/>
    <x v="4"/>
    <x v="11"/>
  </r>
  <r>
    <x v="1259"/>
    <x v="1259"/>
    <x v="1258"/>
    <n v="2500"/>
    <n v="2606"/>
    <x v="0"/>
    <x v="0"/>
    <s v="USD"/>
    <n v="1402286340"/>
    <n v="1399504664"/>
    <b v="1"/>
    <n v="96"/>
    <x v="0"/>
    <x v="11"/>
    <n v="104.24"/>
    <n v="27.145833333333332"/>
    <x v="4"/>
    <x v="11"/>
  </r>
  <r>
    <x v="1260"/>
    <x v="1260"/>
    <x v="1259"/>
    <n v="3300"/>
    <n v="3751"/>
    <x v="0"/>
    <x v="0"/>
    <s v="USD"/>
    <n v="1393445620"/>
    <n v="1390853620"/>
    <b v="1"/>
    <n v="74"/>
    <x v="0"/>
    <x v="11"/>
    <n v="113.66666666666667"/>
    <n v="50.689189189189186"/>
    <x v="4"/>
    <x v="11"/>
  </r>
  <r>
    <x v="1261"/>
    <x v="1261"/>
    <x v="1260"/>
    <n v="2000"/>
    <n v="2025"/>
    <x v="0"/>
    <x v="0"/>
    <s v="USD"/>
    <n v="1390983227"/>
    <n v="1388391227"/>
    <b v="1"/>
    <n v="52"/>
    <x v="0"/>
    <x v="11"/>
    <n v="101.25"/>
    <n v="38.942307692307693"/>
    <x v="4"/>
    <x v="11"/>
  </r>
  <r>
    <x v="1262"/>
    <x v="1262"/>
    <x v="1261"/>
    <n v="6500"/>
    <n v="8152"/>
    <x v="0"/>
    <x v="5"/>
    <s v="CAD"/>
    <n v="1392574692"/>
    <n v="1389982692"/>
    <b v="1"/>
    <n v="105"/>
    <x v="0"/>
    <x v="11"/>
    <n v="125.41538461538462"/>
    <n v="77.638095238095232"/>
    <x v="4"/>
    <x v="11"/>
  </r>
  <r>
    <x v="1263"/>
    <x v="1263"/>
    <x v="1262"/>
    <n v="1500"/>
    <n v="1785"/>
    <x v="0"/>
    <x v="0"/>
    <s v="USD"/>
    <n v="1396054800"/>
    <n v="1393034470"/>
    <b v="1"/>
    <n v="41"/>
    <x v="0"/>
    <x v="11"/>
    <n v="119"/>
    <n v="43.536585365853661"/>
    <x v="4"/>
    <x v="11"/>
  </r>
  <r>
    <x v="1264"/>
    <x v="1264"/>
    <x v="1263"/>
    <n v="650"/>
    <n v="1082"/>
    <x v="0"/>
    <x v="0"/>
    <s v="USD"/>
    <n v="1383062083"/>
    <n v="1380556483"/>
    <b v="1"/>
    <n v="34"/>
    <x v="0"/>
    <x v="11"/>
    <n v="166.46153846153845"/>
    <n v="31.823529411764707"/>
    <x v="4"/>
    <x v="11"/>
  </r>
  <r>
    <x v="1265"/>
    <x v="1265"/>
    <x v="1264"/>
    <n v="3500"/>
    <n v="4170.17"/>
    <x v="0"/>
    <x v="0"/>
    <s v="USD"/>
    <n v="1291131815"/>
    <n v="1287071015"/>
    <b v="1"/>
    <n v="66"/>
    <x v="0"/>
    <x v="11"/>
    <n v="119.14771428571429"/>
    <n v="63.184393939393942"/>
    <x v="4"/>
    <x v="11"/>
  </r>
  <r>
    <x v="1266"/>
    <x v="1266"/>
    <x v="1265"/>
    <n v="9500"/>
    <n v="9545"/>
    <x v="0"/>
    <x v="0"/>
    <s v="USD"/>
    <n v="1389474145"/>
    <n v="1386882145"/>
    <b v="1"/>
    <n v="50"/>
    <x v="0"/>
    <x v="11"/>
    <n v="100.47368421052632"/>
    <n v="190.9"/>
    <x v="4"/>
    <x v="11"/>
  </r>
  <r>
    <x v="1267"/>
    <x v="1267"/>
    <x v="1266"/>
    <n v="22000"/>
    <n v="22396"/>
    <x v="0"/>
    <x v="0"/>
    <s v="USD"/>
    <n v="1374674558"/>
    <n v="1372082558"/>
    <b v="1"/>
    <n v="159"/>
    <x v="0"/>
    <x v="11"/>
    <n v="101.8"/>
    <n v="140.85534591194968"/>
    <x v="4"/>
    <x v="11"/>
  </r>
  <r>
    <x v="1268"/>
    <x v="1268"/>
    <x v="1267"/>
    <n v="12000"/>
    <n v="14000"/>
    <x v="0"/>
    <x v="0"/>
    <s v="USD"/>
    <n v="1379708247"/>
    <n v="1377116247"/>
    <b v="1"/>
    <n v="182"/>
    <x v="0"/>
    <x v="11"/>
    <n v="116.66666666666667"/>
    <n v="76.92307692307692"/>
    <x v="4"/>
    <x v="11"/>
  </r>
  <r>
    <x v="1269"/>
    <x v="1269"/>
    <x v="1268"/>
    <n v="18800"/>
    <n v="20426"/>
    <x v="0"/>
    <x v="0"/>
    <s v="USD"/>
    <n v="1460764800"/>
    <n v="1458157512"/>
    <b v="1"/>
    <n v="206"/>
    <x v="0"/>
    <x v="11"/>
    <n v="108.64893617021276"/>
    <n v="99.15533980582525"/>
    <x v="4"/>
    <x v="11"/>
  </r>
  <r>
    <x v="1270"/>
    <x v="1270"/>
    <x v="1269"/>
    <n v="10000"/>
    <n v="11472"/>
    <x v="0"/>
    <x v="0"/>
    <s v="USD"/>
    <n v="1332704042"/>
    <n v="1327523642"/>
    <b v="1"/>
    <n v="169"/>
    <x v="0"/>
    <x v="11"/>
    <n v="114.72"/>
    <n v="67.881656804733723"/>
    <x v="4"/>
    <x v="11"/>
  </r>
  <r>
    <x v="1271"/>
    <x v="1271"/>
    <x v="1270"/>
    <n v="7500"/>
    <n v="7635"/>
    <x v="0"/>
    <x v="0"/>
    <s v="USD"/>
    <n v="1384363459"/>
    <n v="1381767859"/>
    <b v="1"/>
    <n v="31"/>
    <x v="0"/>
    <x v="11"/>
    <n v="101.8"/>
    <n v="246.29032258064515"/>
    <x v="4"/>
    <x v="11"/>
  </r>
  <r>
    <x v="1272"/>
    <x v="1272"/>
    <x v="1271"/>
    <n v="5000"/>
    <n v="5300"/>
    <x v="0"/>
    <x v="0"/>
    <s v="USD"/>
    <n v="1276574400"/>
    <n v="1270576379"/>
    <b v="1"/>
    <n v="28"/>
    <x v="0"/>
    <x v="11"/>
    <n v="106"/>
    <n v="189.28571428571428"/>
    <x v="4"/>
    <x v="11"/>
  </r>
  <r>
    <x v="1273"/>
    <x v="1273"/>
    <x v="1272"/>
    <n v="4000"/>
    <n v="4140"/>
    <x v="0"/>
    <x v="5"/>
    <s v="CAD"/>
    <n v="1409506291"/>
    <n v="1406914291"/>
    <b v="1"/>
    <n v="54"/>
    <x v="0"/>
    <x v="11"/>
    <n v="103.49999999999999"/>
    <n v="76.666666666666671"/>
    <x v="4"/>
    <x v="11"/>
  </r>
  <r>
    <x v="1274"/>
    <x v="1274"/>
    <x v="1273"/>
    <n v="25000"/>
    <n v="38743.839999999997"/>
    <x v="0"/>
    <x v="0"/>
    <s v="USD"/>
    <n v="1346344425"/>
    <n v="1343320425"/>
    <b v="1"/>
    <n v="467"/>
    <x v="0"/>
    <x v="11"/>
    <n v="154.97535999999999"/>
    <n v="82.963254817987149"/>
    <x v="4"/>
    <x v="11"/>
  </r>
  <r>
    <x v="1275"/>
    <x v="1275"/>
    <x v="1274"/>
    <n v="15000"/>
    <n v="24321.1"/>
    <x v="0"/>
    <x v="0"/>
    <s v="USD"/>
    <n v="1375908587"/>
    <n v="1372884587"/>
    <b v="1"/>
    <n v="389"/>
    <x v="0"/>
    <x v="11"/>
    <n v="162.14066666666668"/>
    <n v="62.522107969151669"/>
    <x v="4"/>
    <x v="11"/>
  </r>
  <r>
    <x v="1276"/>
    <x v="1276"/>
    <x v="1275"/>
    <n v="3000"/>
    <n v="3132.63"/>
    <x v="0"/>
    <x v="0"/>
    <s v="USD"/>
    <n v="1251777600"/>
    <n v="1247504047"/>
    <b v="1"/>
    <n v="68"/>
    <x v="0"/>
    <x v="11"/>
    <n v="104.42100000000001"/>
    <n v="46.06808823529412"/>
    <x v="4"/>
    <x v="11"/>
  </r>
  <r>
    <x v="1277"/>
    <x v="1277"/>
    <x v="1276"/>
    <n v="15000"/>
    <n v="15918.65"/>
    <x v="0"/>
    <x v="0"/>
    <s v="USD"/>
    <n v="1346765347"/>
    <n v="1343741347"/>
    <b v="1"/>
    <n v="413"/>
    <x v="0"/>
    <x v="11"/>
    <n v="106.12433333333333"/>
    <n v="38.543946731234868"/>
    <x v="4"/>
    <x v="11"/>
  </r>
  <r>
    <x v="1278"/>
    <x v="1278"/>
    <x v="1277"/>
    <n v="6500"/>
    <n v="10071"/>
    <x v="0"/>
    <x v="0"/>
    <s v="USD"/>
    <n v="1403661600"/>
    <n v="1401196766"/>
    <b v="1"/>
    <n v="190"/>
    <x v="0"/>
    <x v="11"/>
    <n v="154.93846153846152"/>
    <n v="53.005263157894738"/>
    <x v="4"/>
    <x v="11"/>
  </r>
  <r>
    <x v="1279"/>
    <x v="1279"/>
    <x v="1278"/>
    <n v="12516"/>
    <n v="13864.17"/>
    <x v="0"/>
    <x v="0"/>
    <s v="USD"/>
    <n v="1395624170"/>
    <n v="1392171770"/>
    <b v="1"/>
    <n v="189"/>
    <x v="0"/>
    <x v="11"/>
    <n v="110.77157238734421"/>
    <n v="73.355396825396824"/>
    <x v="4"/>
    <x v="11"/>
  </r>
  <r>
    <x v="1280"/>
    <x v="1280"/>
    <x v="1279"/>
    <n v="15000"/>
    <n v="16636.78"/>
    <x v="0"/>
    <x v="0"/>
    <s v="USD"/>
    <n v="1299003054"/>
    <n v="1291227054"/>
    <b v="1"/>
    <n v="130"/>
    <x v="0"/>
    <x v="11"/>
    <n v="110.91186666666665"/>
    <n v="127.97523076923076"/>
    <x v="4"/>
    <x v="11"/>
  </r>
  <r>
    <x v="1281"/>
    <x v="1281"/>
    <x v="1280"/>
    <n v="7000"/>
    <n v="7750"/>
    <x v="0"/>
    <x v="0"/>
    <s v="USD"/>
    <n v="1375033836"/>
    <n v="1373305836"/>
    <b v="1"/>
    <n v="74"/>
    <x v="0"/>
    <x v="11"/>
    <n v="110.71428571428572"/>
    <n v="104.72972972972973"/>
    <x v="4"/>
    <x v="11"/>
  </r>
  <r>
    <x v="1282"/>
    <x v="1282"/>
    <x v="1281"/>
    <n v="15000"/>
    <n v="18542"/>
    <x v="0"/>
    <x v="0"/>
    <s v="USD"/>
    <n v="1386565140"/>
    <n v="1383909855"/>
    <b v="1"/>
    <n v="274"/>
    <x v="0"/>
    <x v="11"/>
    <n v="123.61333333333333"/>
    <n v="67.671532846715323"/>
    <x v="4"/>
    <x v="11"/>
  </r>
  <r>
    <x v="1283"/>
    <x v="1283"/>
    <x v="1282"/>
    <n v="1000"/>
    <n v="2110.5"/>
    <x v="0"/>
    <x v="0"/>
    <s v="USD"/>
    <n v="1362974400"/>
    <n v="1360948389"/>
    <b v="1"/>
    <n v="22"/>
    <x v="0"/>
    <x v="11"/>
    <n v="211.05"/>
    <n v="95.931818181818187"/>
    <x v="4"/>
    <x v="11"/>
  </r>
  <r>
    <x v="1284"/>
    <x v="1284"/>
    <x v="1283"/>
    <n v="2000"/>
    <n v="2020"/>
    <x v="0"/>
    <x v="0"/>
    <s v="USD"/>
    <n v="1483203540"/>
    <n v="1481175482"/>
    <b v="0"/>
    <n v="31"/>
    <x v="0"/>
    <x v="6"/>
    <n v="101"/>
    <n v="65.161290322580641"/>
    <x v="1"/>
    <x v="6"/>
  </r>
  <r>
    <x v="1285"/>
    <x v="1285"/>
    <x v="1284"/>
    <n v="2000"/>
    <n v="2033"/>
    <x v="0"/>
    <x v="1"/>
    <s v="GBP"/>
    <n v="1434808775"/>
    <n v="1433512775"/>
    <b v="0"/>
    <n v="63"/>
    <x v="0"/>
    <x v="6"/>
    <n v="101.64999999999999"/>
    <n v="32.269841269841272"/>
    <x v="1"/>
    <x v="6"/>
  </r>
  <r>
    <x v="1286"/>
    <x v="1286"/>
    <x v="1285"/>
    <n v="1500"/>
    <n v="1625"/>
    <x v="0"/>
    <x v="1"/>
    <s v="GBP"/>
    <n v="1424181600"/>
    <n v="1423041227"/>
    <b v="0"/>
    <n v="20"/>
    <x v="0"/>
    <x v="6"/>
    <n v="108.33333333333333"/>
    <n v="81.25"/>
    <x v="1"/>
    <x v="6"/>
  </r>
  <r>
    <x v="1287"/>
    <x v="1287"/>
    <x v="1286"/>
    <n v="250"/>
    <n v="605"/>
    <x v="0"/>
    <x v="1"/>
    <s v="GBP"/>
    <n v="1434120856"/>
    <n v="1428936856"/>
    <b v="0"/>
    <n v="25"/>
    <x v="0"/>
    <x v="6"/>
    <n v="242"/>
    <n v="24.2"/>
    <x v="1"/>
    <x v="6"/>
  </r>
  <r>
    <x v="1288"/>
    <x v="1288"/>
    <x v="1287"/>
    <n v="4000"/>
    <n v="4018"/>
    <x v="0"/>
    <x v="0"/>
    <s v="USD"/>
    <n v="1470801600"/>
    <n v="1468122163"/>
    <b v="0"/>
    <n v="61"/>
    <x v="0"/>
    <x v="6"/>
    <n v="100.44999999999999"/>
    <n v="65.868852459016395"/>
    <x v="1"/>
    <x v="6"/>
  </r>
  <r>
    <x v="1289"/>
    <x v="1289"/>
    <x v="1288"/>
    <n v="1500"/>
    <n v="1876"/>
    <x v="0"/>
    <x v="0"/>
    <s v="USD"/>
    <n v="1483499645"/>
    <n v="1480907645"/>
    <b v="0"/>
    <n v="52"/>
    <x v="0"/>
    <x v="6"/>
    <n v="125.06666666666666"/>
    <n v="36.07692307692308"/>
    <x v="1"/>
    <x v="6"/>
  </r>
  <r>
    <x v="1290"/>
    <x v="1290"/>
    <x v="1289"/>
    <n v="3500"/>
    <n v="3800"/>
    <x v="0"/>
    <x v="0"/>
    <s v="USD"/>
    <n v="1429772340"/>
    <n v="1427121931"/>
    <b v="0"/>
    <n v="86"/>
    <x v="0"/>
    <x v="6"/>
    <n v="108.57142857142857"/>
    <n v="44.186046511627907"/>
    <x v="1"/>
    <x v="6"/>
  </r>
  <r>
    <x v="1291"/>
    <x v="1291"/>
    <x v="1290"/>
    <n v="3000"/>
    <n v="4371"/>
    <x v="0"/>
    <x v="0"/>
    <s v="USD"/>
    <n v="1428390000"/>
    <n v="1425224391"/>
    <b v="0"/>
    <n v="42"/>
    <x v="0"/>
    <x v="6"/>
    <n v="145.70000000000002"/>
    <n v="104.07142857142857"/>
    <x v="1"/>
    <x v="6"/>
  </r>
  <r>
    <x v="1292"/>
    <x v="1292"/>
    <x v="1291"/>
    <n v="1700"/>
    <n v="1870"/>
    <x v="0"/>
    <x v="1"/>
    <s v="GBP"/>
    <n v="1444172340"/>
    <n v="1441822828"/>
    <b v="0"/>
    <n v="52"/>
    <x v="0"/>
    <x v="6"/>
    <n v="110.00000000000001"/>
    <n v="35.96153846153846"/>
    <x v="1"/>
    <x v="6"/>
  </r>
  <r>
    <x v="1293"/>
    <x v="1293"/>
    <x v="1292"/>
    <n v="15000"/>
    <n v="15335"/>
    <x v="0"/>
    <x v="0"/>
    <s v="USD"/>
    <n v="1447523371"/>
    <n v="1444927771"/>
    <b v="0"/>
    <n v="120"/>
    <x v="0"/>
    <x v="6"/>
    <n v="102.23333333333333"/>
    <n v="127.79166666666667"/>
    <x v="1"/>
    <x v="6"/>
  </r>
  <r>
    <x v="1294"/>
    <x v="1294"/>
    <x v="1293"/>
    <n v="500"/>
    <n v="610"/>
    <x v="0"/>
    <x v="1"/>
    <s v="GBP"/>
    <n v="1445252400"/>
    <n v="1443696797"/>
    <b v="0"/>
    <n v="22"/>
    <x v="0"/>
    <x v="6"/>
    <n v="122"/>
    <n v="27.727272727272727"/>
    <x v="1"/>
    <x v="6"/>
  </r>
  <r>
    <x v="1295"/>
    <x v="1295"/>
    <x v="1294"/>
    <n v="2500"/>
    <n v="2549"/>
    <x v="0"/>
    <x v="1"/>
    <s v="GBP"/>
    <n v="1438189200"/>
    <n v="1435585497"/>
    <b v="0"/>
    <n v="64"/>
    <x v="0"/>
    <x v="6"/>
    <n v="101.96000000000001"/>
    <n v="39.828125"/>
    <x v="1"/>
    <x v="6"/>
  </r>
  <r>
    <x v="1296"/>
    <x v="1296"/>
    <x v="1295"/>
    <n v="850"/>
    <n v="1200"/>
    <x v="0"/>
    <x v="1"/>
    <s v="GBP"/>
    <n v="1457914373"/>
    <n v="1456189973"/>
    <b v="0"/>
    <n v="23"/>
    <x v="0"/>
    <x v="6"/>
    <n v="141.1764705882353"/>
    <n v="52.173913043478258"/>
    <x v="1"/>
    <x v="6"/>
  </r>
  <r>
    <x v="1297"/>
    <x v="1297"/>
    <x v="1296"/>
    <n v="20000"/>
    <n v="21905"/>
    <x v="0"/>
    <x v="0"/>
    <s v="USD"/>
    <n v="1462125358"/>
    <n v="1459533358"/>
    <b v="0"/>
    <n v="238"/>
    <x v="0"/>
    <x v="6"/>
    <n v="109.52500000000001"/>
    <n v="92.037815126050418"/>
    <x v="1"/>
    <x v="6"/>
  </r>
  <r>
    <x v="1298"/>
    <x v="1298"/>
    <x v="1297"/>
    <n v="2000"/>
    <n v="2093"/>
    <x v="0"/>
    <x v="1"/>
    <s v="GBP"/>
    <n v="1461860432"/>
    <n v="1459268432"/>
    <b v="0"/>
    <n v="33"/>
    <x v="0"/>
    <x v="6"/>
    <n v="104.65"/>
    <n v="63.424242424242422"/>
    <x v="1"/>
    <x v="6"/>
  </r>
  <r>
    <x v="1299"/>
    <x v="1299"/>
    <x v="1298"/>
    <n v="3500"/>
    <n v="4340"/>
    <x v="0"/>
    <x v="0"/>
    <s v="USD"/>
    <n v="1436902359"/>
    <n v="1434310359"/>
    <b v="0"/>
    <n v="32"/>
    <x v="0"/>
    <x v="6"/>
    <n v="124"/>
    <n v="135.625"/>
    <x v="1"/>
    <x v="6"/>
  </r>
  <r>
    <x v="1300"/>
    <x v="1300"/>
    <x v="1299"/>
    <n v="3000"/>
    <n v="4050"/>
    <x v="0"/>
    <x v="0"/>
    <s v="USD"/>
    <n v="1464807420"/>
    <n v="1461427938"/>
    <b v="0"/>
    <n v="24"/>
    <x v="0"/>
    <x v="6"/>
    <n v="135"/>
    <n v="168.75"/>
    <x v="1"/>
    <x v="6"/>
  </r>
  <r>
    <x v="1301"/>
    <x v="1301"/>
    <x v="1300"/>
    <n v="2000"/>
    <n v="2055"/>
    <x v="0"/>
    <x v="0"/>
    <s v="USD"/>
    <n v="1437447600"/>
    <n v="1436551178"/>
    <b v="0"/>
    <n v="29"/>
    <x v="0"/>
    <x v="6"/>
    <n v="102.75000000000001"/>
    <n v="70.862068965517238"/>
    <x v="1"/>
    <x v="6"/>
  </r>
  <r>
    <x v="1302"/>
    <x v="1302"/>
    <x v="1301"/>
    <n v="2500"/>
    <n v="2500"/>
    <x v="0"/>
    <x v="0"/>
    <s v="USD"/>
    <n v="1480559011"/>
    <n v="1477963411"/>
    <b v="0"/>
    <n v="50"/>
    <x v="0"/>
    <x v="6"/>
    <n v="100"/>
    <n v="50"/>
    <x v="1"/>
    <x v="6"/>
  </r>
  <r>
    <x v="1303"/>
    <x v="1303"/>
    <x v="1302"/>
    <n v="3500"/>
    <n v="4559.13"/>
    <x v="0"/>
    <x v="1"/>
    <s v="GBP"/>
    <n v="1469962800"/>
    <n v="1468578920"/>
    <b v="0"/>
    <n v="108"/>
    <x v="0"/>
    <x v="6"/>
    <n v="130.26085714285716"/>
    <n v="42.214166666666671"/>
    <x v="1"/>
    <x v="6"/>
  </r>
  <r>
    <x v="1304"/>
    <x v="1304"/>
    <x v="1303"/>
    <n v="40000"/>
    <n v="15851"/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"/>
    <x v="1305"/>
    <x v="1304"/>
    <n v="30000"/>
    <n v="7793"/>
    <x v="1"/>
    <x v="0"/>
    <s v="USD"/>
    <n v="1469122200"/>
    <n v="1466611108"/>
    <b v="0"/>
    <n v="86"/>
    <x v="1"/>
    <x v="8"/>
    <n v="25.976666666666663"/>
    <n v="90.616279069767444"/>
    <x v="2"/>
    <x v="8"/>
  </r>
  <r>
    <x v="1306"/>
    <x v="1306"/>
    <x v="1305"/>
    <n v="110000"/>
    <n v="71771"/>
    <x v="1"/>
    <x v="0"/>
    <s v="USD"/>
    <n v="1417690734"/>
    <n v="1415098734"/>
    <b v="0"/>
    <n v="356"/>
    <x v="1"/>
    <x v="8"/>
    <n v="65.24636363636364"/>
    <n v="201.60393258426967"/>
    <x v="2"/>
    <x v="8"/>
  </r>
  <r>
    <x v="1307"/>
    <x v="1307"/>
    <x v="1306"/>
    <n v="50000"/>
    <n v="5757"/>
    <x v="1"/>
    <x v="0"/>
    <s v="USD"/>
    <n v="1455710679"/>
    <n v="1453118679"/>
    <b v="0"/>
    <n v="45"/>
    <x v="1"/>
    <x v="8"/>
    <n v="11.514000000000001"/>
    <n v="127.93333333333334"/>
    <x v="2"/>
    <x v="8"/>
  </r>
  <r>
    <x v="1308"/>
    <x v="1308"/>
    <x v="1307"/>
    <n v="10000"/>
    <n v="1136"/>
    <x v="1"/>
    <x v="0"/>
    <s v="USD"/>
    <n v="1475937812"/>
    <n v="1472481812"/>
    <b v="0"/>
    <n v="38"/>
    <x v="1"/>
    <x v="8"/>
    <n v="11.360000000000001"/>
    <n v="29.894736842105264"/>
    <x v="2"/>
    <x v="8"/>
  </r>
  <r>
    <x v="1309"/>
    <x v="1309"/>
    <x v="1308"/>
    <n v="11500"/>
    <n v="12879"/>
    <x v="1"/>
    <x v="0"/>
    <s v="USD"/>
    <n v="1444943468"/>
    <n v="1441919468"/>
    <b v="0"/>
    <n v="35"/>
    <x v="1"/>
    <x v="8"/>
    <n v="111.99130434782609"/>
    <n v="367.97142857142859"/>
    <x v="2"/>
    <x v="8"/>
  </r>
  <r>
    <x v="1310"/>
    <x v="1310"/>
    <x v="1309"/>
    <n v="20000"/>
    <n v="3100"/>
    <x v="1"/>
    <x v="0"/>
    <s v="USD"/>
    <n v="1471622450"/>
    <n v="1467734450"/>
    <b v="0"/>
    <n v="24"/>
    <x v="1"/>
    <x v="8"/>
    <n v="15.5"/>
    <n v="129.16666666666666"/>
    <x v="2"/>
    <x v="8"/>
  </r>
  <r>
    <x v="1311"/>
    <x v="1311"/>
    <x v="1310"/>
    <n v="250000"/>
    <n v="80070"/>
    <x v="1"/>
    <x v="0"/>
    <s v="USD"/>
    <n v="1480536919"/>
    <n v="1477509319"/>
    <b v="0"/>
    <n v="100"/>
    <x v="1"/>
    <x v="8"/>
    <n v="32.027999999999999"/>
    <n v="800.7"/>
    <x v="2"/>
    <x v="8"/>
  </r>
  <r>
    <x v="1312"/>
    <x v="1312"/>
    <x v="1311"/>
    <n v="4600"/>
    <n v="28"/>
    <x v="1"/>
    <x v="0"/>
    <s v="USD"/>
    <n v="1429375922"/>
    <n v="1426783922"/>
    <b v="0"/>
    <n v="1"/>
    <x v="1"/>
    <x v="8"/>
    <n v="0.60869565217391308"/>
    <n v="28"/>
    <x v="2"/>
    <x v="8"/>
  </r>
  <r>
    <x v="1313"/>
    <x v="1313"/>
    <x v="1312"/>
    <n v="40000"/>
    <n v="12446"/>
    <x v="1"/>
    <x v="0"/>
    <s v="USD"/>
    <n v="1457024514"/>
    <n v="1454432514"/>
    <b v="0"/>
    <n v="122"/>
    <x v="1"/>
    <x v="8"/>
    <n v="31.114999999999998"/>
    <n v="102.01639344262296"/>
    <x v="2"/>
    <x v="8"/>
  </r>
  <r>
    <x v="1314"/>
    <x v="1314"/>
    <x v="664"/>
    <n v="180000"/>
    <n v="2028"/>
    <x v="1"/>
    <x v="0"/>
    <s v="USD"/>
    <n v="1477065860"/>
    <n v="1471881860"/>
    <b v="0"/>
    <n v="11"/>
    <x v="1"/>
    <x v="8"/>
    <n v="1.1266666666666667"/>
    <n v="184.36363636363637"/>
    <x v="2"/>
    <x v="8"/>
  </r>
  <r>
    <x v="1315"/>
    <x v="1315"/>
    <x v="1313"/>
    <n v="100000"/>
    <n v="40404"/>
    <x v="1"/>
    <x v="0"/>
    <s v="USD"/>
    <n v="1446771600"/>
    <n v="1443700648"/>
    <b v="0"/>
    <n v="248"/>
    <x v="1"/>
    <x v="8"/>
    <n v="40.404000000000003"/>
    <n v="162.91935483870967"/>
    <x v="2"/>
    <x v="8"/>
  </r>
  <r>
    <x v="1316"/>
    <x v="1316"/>
    <x v="1314"/>
    <n v="75000"/>
    <n v="1"/>
    <x v="1"/>
    <x v="0"/>
    <s v="USD"/>
    <n v="1456700709"/>
    <n v="1453676709"/>
    <b v="0"/>
    <n v="1"/>
    <x v="1"/>
    <x v="8"/>
    <n v="1.3333333333333333E-3"/>
    <n v="1"/>
    <x v="2"/>
    <x v="8"/>
  </r>
  <r>
    <x v="1317"/>
    <x v="1317"/>
    <x v="1315"/>
    <n v="200000"/>
    <n v="11467"/>
    <x v="1"/>
    <x v="8"/>
    <s v="DKK"/>
    <n v="1469109600"/>
    <n v="1464586746"/>
    <b v="0"/>
    <n v="19"/>
    <x v="1"/>
    <x v="8"/>
    <n v="5.7334999999999994"/>
    <n v="603.52631578947364"/>
    <x v="2"/>
    <x v="8"/>
  </r>
  <r>
    <x v="1318"/>
    <x v="1318"/>
    <x v="1316"/>
    <n v="40000"/>
    <n v="6130"/>
    <x v="1"/>
    <x v="0"/>
    <s v="USD"/>
    <n v="1420938172"/>
    <n v="1418346172"/>
    <b v="0"/>
    <n v="135"/>
    <x v="1"/>
    <x v="8"/>
    <n v="15.324999999999999"/>
    <n v="45.407407407407405"/>
    <x v="2"/>
    <x v="8"/>
  </r>
  <r>
    <x v="1319"/>
    <x v="1319"/>
    <x v="1317"/>
    <n v="5800"/>
    <n v="876"/>
    <x v="1"/>
    <x v="1"/>
    <s v="GBP"/>
    <n v="1405094400"/>
    <n v="1403810965"/>
    <b v="0"/>
    <n v="9"/>
    <x v="1"/>
    <x v="8"/>
    <n v="15.103448275862069"/>
    <n v="97.333333333333329"/>
    <x v="2"/>
    <x v="8"/>
  </r>
  <r>
    <x v="1320"/>
    <x v="1320"/>
    <x v="1318"/>
    <n v="100000"/>
    <n v="503"/>
    <x v="1"/>
    <x v="9"/>
    <s v="EUR"/>
    <n v="1483138800"/>
    <n v="1480610046"/>
    <b v="0"/>
    <n v="3"/>
    <x v="1"/>
    <x v="8"/>
    <n v="0.503"/>
    <n v="167.66666666666666"/>
    <x v="2"/>
    <x v="8"/>
  </r>
  <r>
    <x v="1321"/>
    <x v="1321"/>
    <x v="1319"/>
    <n v="462000"/>
    <n v="6019"/>
    <x v="1"/>
    <x v="11"/>
    <s v="SEK"/>
    <n v="1482515937"/>
    <n v="1479923937"/>
    <b v="0"/>
    <n v="7"/>
    <x v="1"/>
    <x v="8"/>
    <n v="1.3028138528138529"/>
    <n v="859.85714285714289"/>
    <x v="2"/>
    <x v="8"/>
  </r>
  <r>
    <x v="1322"/>
    <x v="1322"/>
    <x v="1320"/>
    <n v="35000"/>
    <n v="106"/>
    <x v="1"/>
    <x v="1"/>
    <s v="GBP"/>
    <n v="1432223125"/>
    <n v="1429631125"/>
    <b v="0"/>
    <n v="4"/>
    <x v="1"/>
    <x v="8"/>
    <n v="0.30285714285714288"/>
    <n v="26.5"/>
    <x v="2"/>
    <x v="8"/>
  </r>
  <r>
    <x v="1323"/>
    <x v="1323"/>
    <x v="1321"/>
    <n v="15000"/>
    <n v="1332"/>
    <x v="1"/>
    <x v="0"/>
    <s v="USD"/>
    <n v="1461653700"/>
    <n v="1458665146"/>
    <b v="0"/>
    <n v="44"/>
    <x v="1"/>
    <x v="8"/>
    <n v="8.8800000000000008"/>
    <n v="30.272727272727273"/>
    <x v="2"/>
    <x v="8"/>
  </r>
  <r>
    <x v="1324"/>
    <x v="1324"/>
    <x v="1322"/>
    <n v="50000"/>
    <n v="4920"/>
    <x v="1"/>
    <x v="0"/>
    <s v="USD"/>
    <n v="1476371552"/>
    <n v="1473779552"/>
    <b v="0"/>
    <n v="90"/>
    <x v="1"/>
    <x v="8"/>
    <n v="9.84"/>
    <n v="54.666666666666664"/>
    <x v="2"/>
    <x v="8"/>
  </r>
  <r>
    <x v="1325"/>
    <x v="1325"/>
    <x v="1323"/>
    <n v="20000"/>
    <n v="486"/>
    <x v="1"/>
    <x v="0"/>
    <s v="USD"/>
    <n v="1483063435"/>
    <n v="1480471435"/>
    <b v="0"/>
    <n v="8"/>
    <x v="1"/>
    <x v="8"/>
    <n v="2.4299999999999997"/>
    <n v="60.75"/>
    <x v="2"/>
    <x v="8"/>
  </r>
  <r>
    <x v="1326"/>
    <x v="1326"/>
    <x v="1324"/>
    <n v="100000"/>
    <n v="1130"/>
    <x v="1"/>
    <x v="0"/>
    <s v="USD"/>
    <n v="1421348428"/>
    <n v="1417460428"/>
    <b v="0"/>
    <n v="11"/>
    <x v="1"/>
    <x v="8"/>
    <n v="1.1299999999999999"/>
    <n v="102.72727272727273"/>
    <x v="2"/>
    <x v="8"/>
  </r>
  <r>
    <x v="1327"/>
    <x v="1327"/>
    <x v="1325"/>
    <n v="48000"/>
    <n v="1705"/>
    <x v="1"/>
    <x v="0"/>
    <s v="USD"/>
    <n v="1432916235"/>
    <n v="1430324235"/>
    <b v="0"/>
    <n v="41"/>
    <x v="1"/>
    <x v="8"/>
    <n v="3.5520833333333335"/>
    <n v="41.585365853658537"/>
    <x v="2"/>
    <x v="8"/>
  </r>
  <r>
    <x v="1328"/>
    <x v="1328"/>
    <x v="1326"/>
    <n v="75000"/>
    <n v="1748"/>
    <x v="1"/>
    <x v="0"/>
    <s v="USD"/>
    <n v="1476458734"/>
    <n v="1472570734"/>
    <b v="0"/>
    <n v="15"/>
    <x v="1"/>
    <x v="8"/>
    <n v="2.3306666666666667"/>
    <n v="116.53333333333333"/>
    <x v="2"/>
    <x v="8"/>
  </r>
  <r>
    <x v="1329"/>
    <x v="1329"/>
    <x v="1327"/>
    <n v="50000"/>
    <n v="408"/>
    <x v="1"/>
    <x v="0"/>
    <s v="USD"/>
    <n v="1417501145"/>
    <n v="1414041545"/>
    <b v="0"/>
    <n v="9"/>
    <x v="1"/>
    <x v="8"/>
    <n v="0.81600000000000006"/>
    <n v="45.333333333333336"/>
    <x v="2"/>
    <x v="8"/>
  </r>
  <r>
    <x v="1330"/>
    <x v="1330"/>
    <x v="1328"/>
    <n v="35000"/>
    <n v="7873"/>
    <x v="1"/>
    <x v="0"/>
    <s v="USD"/>
    <n v="1467432000"/>
    <n v="1464763109"/>
    <b v="0"/>
    <n v="50"/>
    <x v="1"/>
    <x v="8"/>
    <n v="22.494285714285713"/>
    <n v="157.46"/>
    <x v="2"/>
    <x v="8"/>
  </r>
  <r>
    <x v="1331"/>
    <x v="1331"/>
    <x v="1329"/>
    <n v="250000"/>
    <n v="3417"/>
    <x v="1"/>
    <x v="0"/>
    <s v="USD"/>
    <n v="1471435554"/>
    <n v="1468843554"/>
    <b v="0"/>
    <n v="34"/>
    <x v="1"/>
    <x v="8"/>
    <n v="1.3668"/>
    <n v="100.5"/>
    <x v="2"/>
    <x v="8"/>
  </r>
  <r>
    <x v="1332"/>
    <x v="1332"/>
    <x v="1330"/>
    <n v="10115"/>
    <n v="0"/>
    <x v="1"/>
    <x v="16"/>
    <s v="CHF"/>
    <n v="1485480408"/>
    <n v="1482888408"/>
    <b v="0"/>
    <n v="0"/>
    <x v="1"/>
    <x v="8"/>
    <n v="0"/>
    <e v="#DIV/0!"/>
    <x v="2"/>
    <x v="8"/>
  </r>
  <r>
    <x v="1333"/>
    <x v="1333"/>
    <x v="1331"/>
    <n v="2500"/>
    <n v="0"/>
    <x v="1"/>
    <x v="2"/>
    <s v="AUD"/>
    <n v="1405478025"/>
    <n v="1402886025"/>
    <b v="0"/>
    <n v="0"/>
    <x v="1"/>
    <x v="8"/>
    <n v="0"/>
    <e v="#DIV/0!"/>
    <x v="2"/>
    <x v="8"/>
  </r>
  <r>
    <x v="1334"/>
    <x v="1334"/>
    <x v="1332"/>
    <n v="133000"/>
    <n v="14303"/>
    <x v="1"/>
    <x v="0"/>
    <s v="USD"/>
    <n v="1457721287"/>
    <n v="1455129287"/>
    <b v="0"/>
    <n v="276"/>
    <x v="1"/>
    <x v="8"/>
    <n v="10.754135338345865"/>
    <n v="51.822463768115945"/>
    <x v="2"/>
    <x v="8"/>
  </r>
  <r>
    <x v="1335"/>
    <x v="1335"/>
    <x v="1333"/>
    <n v="25000"/>
    <n v="4940"/>
    <x v="1"/>
    <x v="0"/>
    <s v="USD"/>
    <n v="1449354502"/>
    <n v="1446762502"/>
    <b v="0"/>
    <n v="16"/>
    <x v="1"/>
    <x v="8"/>
    <n v="19.759999999999998"/>
    <n v="308.75"/>
    <x v="2"/>
    <x v="8"/>
  </r>
  <r>
    <x v="1336"/>
    <x v="1336"/>
    <x v="1334"/>
    <n v="100000"/>
    <n v="84947"/>
    <x v="1"/>
    <x v="0"/>
    <s v="USD"/>
    <n v="1418849028"/>
    <n v="1415825028"/>
    <b v="0"/>
    <n v="224"/>
    <x v="1"/>
    <x v="8"/>
    <n v="84.946999999999989"/>
    <n v="379.22767857142856"/>
    <x v="2"/>
    <x v="8"/>
  </r>
  <r>
    <x v="1337"/>
    <x v="1337"/>
    <x v="1335"/>
    <n v="50000"/>
    <n v="24691"/>
    <x v="1"/>
    <x v="0"/>
    <s v="USD"/>
    <n v="1488549079"/>
    <n v="1485957079"/>
    <b v="0"/>
    <n v="140"/>
    <x v="1"/>
    <x v="8"/>
    <n v="49.381999999999998"/>
    <n v="176.36428571428573"/>
    <x v="2"/>
    <x v="8"/>
  </r>
  <r>
    <x v="1338"/>
    <x v="1338"/>
    <x v="1336"/>
    <n v="30000"/>
    <n v="991"/>
    <x v="1"/>
    <x v="0"/>
    <s v="USD"/>
    <n v="1438543033"/>
    <n v="1435951033"/>
    <b v="0"/>
    <n v="15"/>
    <x v="1"/>
    <x v="8"/>
    <n v="3.3033333333333332"/>
    <n v="66.066666666666663"/>
    <x v="2"/>
    <x v="8"/>
  </r>
  <r>
    <x v="1339"/>
    <x v="1339"/>
    <x v="1337"/>
    <n v="50000"/>
    <n v="3317"/>
    <x v="1"/>
    <x v="0"/>
    <s v="USD"/>
    <n v="1418056315"/>
    <n v="1414164715"/>
    <b v="0"/>
    <n v="37"/>
    <x v="1"/>
    <x v="8"/>
    <n v="6.6339999999999995"/>
    <n v="89.648648648648646"/>
    <x v="2"/>
    <x v="8"/>
  </r>
  <r>
    <x v="1340"/>
    <x v="1340"/>
    <x v="1338"/>
    <n v="1680"/>
    <n v="0"/>
    <x v="1"/>
    <x v="0"/>
    <s v="USD"/>
    <n v="1408112253"/>
    <n v="1405520253"/>
    <b v="0"/>
    <n v="0"/>
    <x v="1"/>
    <x v="8"/>
    <n v="0"/>
    <e v="#DIV/0!"/>
    <x v="2"/>
    <x v="8"/>
  </r>
  <r>
    <x v="1341"/>
    <x v="1341"/>
    <x v="1339"/>
    <n v="25000"/>
    <n v="17590"/>
    <x v="1"/>
    <x v="1"/>
    <s v="GBP"/>
    <n v="1475333917"/>
    <n v="1472569117"/>
    <b v="0"/>
    <n v="46"/>
    <x v="1"/>
    <x v="8"/>
    <n v="70.36"/>
    <n v="382.39130434782606"/>
    <x v="2"/>
    <x v="8"/>
  </r>
  <r>
    <x v="1342"/>
    <x v="1342"/>
    <x v="1340"/>
    <n v="50000"/>
    <n v="100"/>
    <x v="1"/>
    <x v="0"/>
    <s v="USD"/>
    <n v="1437161739"/>
    <n v="1434569739"/>
    <b v="0"/>
    <n v="1"/>
    <x v="1"/>
    <x v="8"/>
    <n v="0.2"/>
    <n v="100"/>
    <x v="2"/>
    <x v="8"/>
  </r>
  <r>
    <x v="1343"/>
    <x v="1343"/>
    <x v="1341"/>
    <n v="50000"/>
    <n v="51149"/>
    <x v="1"/>
    <x v="0"/>
    <s v="USD"/>
    <n v="1471579140"/>
    <n v="1466512683"/>
    <b v="0"/>
    <n v="323"/>
    <x v="1"/>
    <x v="8"/>
    <n v="102.298"/>
    <n v="158.35603715170279"/>
    <x v="2"/>
    <x v="8"/>
  </r>
  <r>
    <x v="1344"/>
    <x v="1344"/>
    <x v="1342"/>
    <n v="1500"/>
    <n v="5666"/>
    <x v="0"/>
    <x v="5"/>
    <s v="CAD"/>
    <n v="1467313039"/>
    <n v="1464807439"/>
    <b v="0"/>
    <n v="139"/>
    <x v="0"/>
    <x v="9"/>
    <n v="377.73333333333335"/>
    <n v="40.762589928057551"/>
    <x v="3"/>
    <x v="9"/>
  </r>
  <r>
    <x v="1345"/>
    <x v="1345"/>
    <x v="1343"/>
    <n v="300"/>
    <n v="375"/>
    <x v="0"/>
    <x v="0"/>
    <s v="USD"/>
    <n v="1405366359"/>
    <n v="1402342359"/>
    <b v="0"/>
    <n v="7"/>
    <x v="0"/>
    <x v="9"/>
    <n v="125"/>
    <n v="53.571428571428569"/>
    <x v="3"/>
    <x v="9"/>
  </r>
  <r>
    <x v="1346"/>
    <x v="1346"/>
    <x v="1344"/>
    <n v="4900"/>
    <n v="7219"/>
    <x v="0"/>
    <x v="0"/>
    <s v="USD"/>
    <n v="1372297751"/>
    <n v="1369705751"/>
    <b v="0"/>
    <n v="149"/>
    <x v="0"/>
    <x v="9"/>
    <n v="147.32653061224491"/>
    <n v="48.449664429530202"/>
    <x v="3"/>
    <x v="9"/>
  </r>
  <r>
    <x v="1347"/>
    <x v="1347"/>
    <x v="1345"/>
    <n v="2500"/>
    <n v="2555"/>
    <x v="0"/>
    <x v="0"/>
    <s v="USD"/>
    <n v="1425741525"/>
    <n v="1423149525"/>
    <b v="0"/>
    <n v="31"/>
    <x v="0"/>
    <x v="9"/>
    <n v="102.2"/>
    <n v="82.41935483870968"/>
    <x v="3"/>
    <x v="9"/>
  </r>
  <r>
    <x v="1348"/>
    <x v="1348"/>
    <x v="1346"/>
    <n v="5875"/>
    <n v="5985"/>
    <x v="0"/>
    <x v="0"/>
    <s v="USD"/>
    <n v="1418904533"/>
    <n v="1416485333"/>
    <b v="0"/>
    <n v="26"/>
    <x v="0"/>
    <x v="9"/>
    <n v="101.8723404255319"/>
    <n v="230.19230769230768"/>
    <x v="3"/>
    <x v="9"/>
  </r>
  <r>
    <x v="1349"/>
    <x v="1349"/>
    <x v="1347"/>
    <n v="5000"/>
    <n v="10210"/>
    <x v="0"/>
    <x v="5"/>
    <s v="CAD"/>
    <n v="1450249140"/>
    <n v="1447055935"/>
    <b v="0"/>
    <n v="172"/>
    <x v="0"/>
    <x v="9"/>
    <n v="204.2"/>
    <n v="59.360465116279073"/>
    <x v="3"/>
    <x v="9"/>
  </r>
  <r>
    <x v="1350"/>
    <x v="1350"/>
    <x v="1348"/>
    <n v="5000"/>
    <n v="5202.5"/>
    <x v="0"/>
    <x v="0"/>
    <s v="USD"/>
    <n v="1451089134"/>
    <n v="1448497134"/>
    <b v="0"/>
    <n v="78"/>
    <x v="0"/>
    <x v="9"/>
    <n v="104.05"/>
    <n v="66.698717948717942"/>
    <x v="3"/>
    <x v="9"/>
  </r>
  <r>
    <x v="1351"/>
    <x v="1351"/>
    <x v="1349"/>
    <n v="20000"/>
    <n v="20253"/>
    <x v="0"/>
    <x v="0"/>
    <s v="USD"/>
    <n v="1455299144"/>
    <n v="1452707144"/>
    <b v="0"/>
    <n v="120"/>
    <x v="0"/>
    <x v="9"/>
    <n v="101.265"/>
    <n v="168.77500000000001"/>
    <x v="3"/>
    <x v="9"/>
  </r>
  <r>
    <x v="1352"/>
    <x v="1352"/>
    <x v="1350"/>
    <n v="10000"/>
    <n v="13614"/>
    <x v="0"/>
    <x v="0"/>
    <s v="USD"/>
    <n v="1441425540"/>
    <n v="1436968366"/>
    <b v="0"/>
    <n v="227"/>
    <x v="0"/>
    <x v="9"/>
    <n v="136.13999999999999"/>
    <n v="59.973568281938327"/>
    <x v="3"/>
    <x v="9"/>
  </r>
  <r>
    <x v="1353"/>
    <x v="1353"/>
    <x v="1351"/>
    <n v="1000"/>
    <n v="1336"/>
    <x v="0"/>
    <x v="0"/>
    <s v="USD"/>
    <n v="1362960000"/>
    <n v="1359946188"/>
    <b v="0"/>
    <n v="42"/>
    <x v="0"/>
    <x v="9"/>
    <n v="133.6"/>
    <n v="31.80952380952381"/>
    <x v="3"/>
    <x v="9"/>
  </r>
  <r>
    <x v="1354"/>
    <x v="1354"/>
    <x v="1352"/>
    <n v="1200"/>
    <n v="1563"/>
    <x v="0"/>
    <x v="1"/>
    <s v="GBP"/>
    <n v="1465672979"/>
    <n v="1463080979"/>
    <b v="0"/>
    <n v="64"/>
    <x v="0"/>
    <x v="9"/>
    <n v="130.25"/>
    <n v="24.421875"/>
    <x v="3"/>
    <x v="9"/>
  </r>
  <r>
    <x v="1355"/>
    <x v="1355"/>
    <x v="1353"/>
    <n v="2500"/>
    <n v="3067"/>
    <x v="0"/>
    <x v="1"/>
    <s v="GBP"/>
    <n v="1354269600"/>
    <n v="1351663605"/>
    <b v="0"/>
    <n v="121"/>
    <x v="0"/>
    <x v="9"/>
    <n v="122.67999999999999"/>
    <n v="25.347107438016529"/>
    <x v="3"/>
    <x v="9"/>
  </r>
  <r>
    <x v="1356"/>
    <x v="1356"/>
    <x v="1354"/>
    <n v="3400"/>
    <n v="6215.56"/>
    <x v="0"/>
    <x v="0"/>
    <s v="USD"/>
    <n v="1372985760"/>
    <n v="1370393760"/>
    <b v="0"/>
    <n v="87"/>
    <x v="0"/>
    <x v="9"/>
    <n v="182.81058823529412"/>
    <n v="71.443218390804603"/>
    <x v="3"/>
    <x v="9"/>
  </r>
  <r>
    <x v="1357"/>
    <x v="1357"/>
    <x v="1355"/>
    <n v="2000"/>
    <n v="2506"/>
    <x v="0"/>
    <x v="0"/>
    <s v="USD"/>
    <n v="1362117540"/>
    <n v="1359587137"/>
    <b v="0"/>
    <n v="65"/>
    <x v="0"/>
    <x v="9"/>
    <n v="125.29999999999998"/>
    <n v="38.553846153846152"/>
    <x v="3"/>
    <x v="9"/>
  </r>
  <r>
    <x v="1358"/>
    <x v="1358"/>
    <x v="1356"/>
    <n v="3000"/>
    <n v="3350"/>
    <x v="0"/>
    <x v="0"/>
    <s v="USD"/>
    <n v="1309009323"/>
    <n v="1306417323"/>
    <b v="0"/>
    <n v="49"/>
    <x v="0"/>
    <x v="9"/>
    <n v="111.66666666666667"/>
    <n v="68.367346938775512"/>
    <x v="3"/>
    <x v="9"/>
  </r>
  <r>
    <x v="1359"/>
    <x v="1359"/>
    <x v="1357"/>
    <n v="660"/>
    <n v="764"/>
    <x v="0"/>
    <x v="0"/>
    <s v="USD"/>
    <n v="1309980790"/>
    <n v="1304623990"/>
    <b v="0"/>
    <n v="19"/>
    <x v="0"/>
    <x v="9"/>
    <n v="115.75757575757575"/>
    <n v="40.210526315789473"/>
    <x v="3"/>
    <x v="9"/>
  </r>
  <r>
    <x v="1360"/>
    <x v="1360"/>
    <x v="1358"/>
    <n v="1500"/>
    <n v="2598"/>
    <x v="0"/>
    <x v="0"/>
    <s v="USD"/>
    <n v="1343943420"/>
    <n v="1341524220"/>
    <b v="0"/>
    <n v="81"/>
    <x v="0"/>
    <x v="9"/>
    <n v="173.2"/>
    <n v="32.074074074074076"/>
    <x v="3"/>
    <x v="9"/>
  </r>
  <r>
    <x v="1361"/>
    <x v="1361"/>
    <x v="1359"/>
    <n v="6000"/>
    <n v="7559"/>
    <x v="0"/>
    <x v="1"/>
    <s v="GBP"/>
    <n v="1403370772"/>
    <n v="1400778772"/>
    <b v="0"/>
    <n v="264"/>
    <x v="0"/>
    <x v="9"/>
    <n v="125.98333333333333"/>
    <n v="28.632575757575758"/>
    <x v="3"/>
    <x v="9"/>
  </r>
  <r>
    <x v="1362"/>
    <x v="1362"/>
    <x v="1360"/>
    <n v="1000"/>
    <n v="1091"/>
    <x v="0"/>
    <x v="0"/>
    <s v="USD"/>
    <n v="1378592731"/>
    <n v="1373408731"/>
    <b v="0"/>
    <n v="25"/>
    <x v="0"/>
    <x v="9"/>
    <n v="109.1"/>
    <n v="43.64"/>
    <x v="3"/>
    <x v="9"/>
  </r>
  <r>
    <x v="1363"/>
    <x v="1363"/>
    <x v="1361"/>
    <n v="200"/>
    <n v="200"/>
    <x v="0"/>
    <x v="0"/>
    <s v="USD"/>
    <n v="1455523140"/>
    <n v="1453925727"/>
    <b v="0"/>
    <n v="5"/>
    <x v="0"/>
    <x v="9"/>
    <n v="100"/>
    <n v="40"/>
    <x v="3"/>
    <x v="9"/>
  </r>
  <r>
    <x v="1364"/>
    <x v="1364"/>
    <x v="1362"/>
    <n v="42000"/>
    <n v="49830"/>
    <x v="0"/>
    <x v="8"/>
    <s v="DKK"/>
    <n v="1420648906"/>
    <n v="1415464906"/>
    <b v="0"/>
    <n v="144"/>
    <x v="0"/>
    <x v="11"/>
    <n v="118.64285714285714"/>
    <n v="346.04166666666669"/>
    <x v="4"/>
    <x v="11"/>
  </r>
  <r>
    <x v="1365"/>
    <x v="1365"/>
    <x v="1363"/>
    <n v="7500"/>
    <n v="7520"/>
    <x v="0"/>
    <x v="0"/>
    <s v="USD"/>
    <n v="1426523752"/>
    <n v="1423935352"/>
    <b v="0"/>
    <n v="92"/>
    <x v="0"/>
    <x v="11"/>
    <n v="100.26666666666667"/>
    <n v="81.739130434782609"/>
    <x v="4"/>
    <x v="11"/>
  </r>
  <r>
    <x v="1366"/>
    <x v="1366"/>
    <x v="1364"/>
    <n v="7500"/>
    <n v="9486.69"/>
    <x v="0"/>
    <x v="0"/>
    <s v="USD"/>
    <n v="1417049663"/>
    <n v="1413158063"/>
    <b v="0"/>
    <n v="147"/>
    <x v="0"/>
    <x v="11"/>
    <n v="126.48920000000001"/>
    <n v="64.535306122448986"/>
    <x v="4"/>
    <x v="11"/>
  </r>
  <r>
    <x v="1367"/>
    <x v="1367"/>
    <x v="1365"/>
    <n v="5000"/>
    <n v="5713"/>
    <x v="0"/>
    <x v="0"/>
    <s v="USD"/>
    <n v="1447463050"/>
    <n v="1444867450"/>
    <b v="0"/>
    <n v="90"/>
    <x v="0"/>
    <x v="11"/>
    <n v="114.26"/>
    <n v="63.477777777777774"/>
    <x v="4"/>
    <x v="11"/>
  </r>
  <r>
    <x v="1368"/>
    <x v="1368"/>
    <x v="1366"/>
    <n v="5000"/>
    <n v="5535"/>
    <x v="0"/>
    <x v="0"/>
    <s v="USD"/>
    <n v="1434342894"/>
    <n v="1432269294"/>
    <b v="0"/>
    <n v="87"/>
    <x v="0"/>
    <x v="11"/>
    <n v="110.7"/>
    <n v="63.620689655172413"/>
    <x v="4"/>
    <x v="11"/>
  </r>
  <r>
    <x v="1369"/>
    <x v="1369"/>
    <x v="1367"/>
    <n v="32360"/>
    <n v="34090.629999999997"/>
    <x v="0"/>
    <x v="0"/>
    <s v="USD"/>
    <n v="1397225746"/>
    <n v="1394633746"/>
    <b v="0"/>
    <n v="406"/>
    <x v="0"/>
    <x v="11"/>
    <n v="105.34805315203954"/>
    <n v="83.967068965517228"/>
    <x v="4"/>
    <x v="11"/>
  </r>
  <r>
    <x v="1370"/>
    <x v="1370"/>
    <x v="1368"/>
    <n v="1500"/>
    <n v="1555"/>
    <x v="0"/>
    <x v="0"/>
    <s v="USD"/>
    <n v="1381881890"/>
    <n v="1380585890"/>
    <b v="0"/>
    <n v="20"/>
    <x v="0"/>
    <x v="11"/>
    <n v="103.66666666666666"/>
    <n v="77.75"/>
    <x v="4"/>
    <x v="11"/>
  </r>
  <r>
    <x v="1371"/>
    <x v="1371"/>
    <x v="1369"/>
    <n v="6999"/>
    <n v="7495"/>
    <x v="0"/>
    <x v="0"/>
    <s v="USD"/>
    <n v="1431022342"/>
    <n v="1428430342"/>
    <b v="0"/>
    <n v="70"/>
    <x v="0"/>
    <x v="11"/>
    <n v="107.08672667523933"/>
    <n v="107.07142857142857"/>
    <x v="4"/>
    <x v="11"/>
  </r>
  <r>
    <x v="1372"/>
    <x v="1372"/>
    <x v="1370"/>
    <n v="500"/>
    <n v="620"/>
    <x v="0"/>
    <x v="0"/>
    <s v="USD"/>
    <n v="1342115132"/>
    <n v="1339523132"/>
    <b v="0"/>
    <n v="16"/>
    <x v="0"/>
    <x v="11"/>
    <n v="124"/>
    <n v="38.75"/>
    <x v="4"/>
    <x v="11"/>
  </r>
  <r>
    <x v="1373"/>
    <x v="1373"/>
    <x v="1371"/>
    <n v="10000"/>
    <n v="10501"/>
    <x v="0"/>
    <x v="0"/>
    <s v="USD"/>
    <n v="1483138233"/>
    <n v="1480546233"/>
    <b v="0"/>
    <n v="52"/>
    <x v="0"/>
    <x v="11"/>
    <n v="105.01"/>
    <n v="201.94230769230768"/>
    <x v="4"/>
    <x v="11"/>
  </r>
  <r>
    <x v="1374"/>
    <x v="1374"/>
    <x v="1372"/>
    <n v="1500"/>
    <n v="2842"/>
    <x v="0"/>
    <x v="0"/>
    <s v="USD"/>
    <n v="1458874388"/>
    <n v="1456285988"/>
    <b v="0"/>
    <n v="66"/>
    <x v="0"/>
    <x v="11"/>
    <n v="189.46666666666667"/>
    <n v="43.060606060606062"/>
    <x v="4"/>
    <x v="11"/>
  </r>
  <r>
    <x v="1375"/>
    <x v="1375"/>
    <x v="1373"/>
    <n v="4000"/>
    <n v="6853"/>
    <x v="0"/>
    <x v="6"/>
    <s v="EUR"/>
    <n v="1484444119"/>
    <n v="1481852119"/>
    <b v="0"/>
    <n v="109"/>
    <x v="0"/>
    <x v="11"/>
    <n v="171.32499999999999"/>
    <n v="62.871559633027523"/>
    <x v="4"/>
    <x v="11"/>
  </r>
  <r>
    <x v="1376"/>
    <x v="1376"/>
    <x v="1374"/>
    <n v="3700"/>
    <n v="9342"/>
    <x v="0"/>
    <x v="1"/>
    <s v="GBP"/>
    <n v="1480784606"/>
    <n v="1478189006"/>
    <b v="0"/>
    <n v="168"/>
    <x v="0"/>
    <x v="11"/>
    <n v="252.48648648648651"/>
    <n v="55.607142857142854"/>
    <x v="4"/>
    <x v="11"/>
  </r>
  <r>
    <x v="1377"/>
    <x v="1377"/>
    <x v="1375"/>
    <n v="1300"/>
    <n v="1510"/>
    <x v="0"/>
    <x v="0"/>
    <s v="USD"/>
    <n v="1486095060"/>
    <n v="1484198170"/>
    <b v="0"/>
    <n v="31"/>
    <x v="0"/>
    <x v="11"/>
    <n v="116.15384615384616"/>
    <n v="48.70967741935484"/>
    <x v="4"/>
    <x v="11"/>
  </r>
  <r>
    <x v="1378"/>
    <x v="1378"/>
    <x v="1376"/>
    <n v="2000"/>
    <n v="4067"/>
    <x v="0"/>
    <x v="1"/>
    <s v="GBP"/>
    <n v="1470075210"/>
    <n v="1468779210"/>
    <b v="0"/>
    <n v="133"/>
    <x v="0"/>
    <x v="11"/>
    <n v="203.35000000000002"/>
    <n v="30.578947368421051"/>
    <x v="4"/>
    <x v="11"/>
  </r>
  <r>
    <x v="1379"/>
    <x v="1379"/>
    <x v="1377"/>
    <n v="10000"/>
    <n v="11160"/>
    <x v="0"/>
    <x v="0"/>
    <s v="USD"/>
    <n v="1433504876"/>
    <n v="1430912876"/>
    <b v="0"/>
    <n v="151"/>
    <x v="0"/>
    <x v="11"/>
    <n v="111.60000000000001"/>
    <n v="73.907284768211923"/>
    <x v="4"/>
    <x v="11"/>
  </r>
  <r>
    <x v="1380"/>
    <x v="1380"/>
    <x v="1378"/>
    <n v="25"/>
    <n v="106"/>
    <x v="0"/>
    <x v="0"/>
    <s v="USD"/>
    <n v="1433815200"/>
    <n v="1431886706"/>
    <b v="0"/>
    <n v="5"/>
    <x v="0"/>
    <x v="11"/>
    <n v="424"/>
    <n v="21.2"/>
    <x v="4"/>
    <x v="11"/>
  </r>
  <r>
    <x v="1381"/>
    <x v="1381"/>
    <x v="1379"/>
    <n v="5000"/>
    <n v="5355"/>
    <x v="0"/>
    <x v="0"/>
    <s v="USD"/>
    <n v="1482988125"/>
    <n v="1480396125"/>
    <b v="0"/>
    <n v="73"/>
    <x v="0"/>
    <x v="11"/>
    <n v="107.1"/>
    <n v="73.356164383561648"/>
    <x v="4"/>
    <x v="11"/>
  </r>
  <r>
    <x v="1382"/>
    <x v="1382"/>
    <x v="1380"/>
    <n v="8000"/>
    <n v="8349"/>
    <x v="0"/>
    <x v="0"/>
    <s v="USD"/>
    <n v="1367867536"/>
    <n v="1365275536"/>
    <b v="0"/>
    <n v="148"/>
    <x v="0"/>
    <x v="11"/>
    <n v="104.3625"/>
    <n v="56.412162162162161"/>
    <x v="4"/>
    <x v="11"/>
  </r>
  <r>
    <x v="1383"/>
    <x v="1383"/>
    <x v="1381"/>
    <n v="2200"/>
    <n v="4673"/>
    <x v="0"/>
    <x v="5"/>
    <s v="CAD"/>
    <n v="1482457678"/>
    <n v="1480729678"/>
    <b v="0"/>
    <n v="93"/>
    <x v="0"/>
    <x v="11"/>
    <n v="212.40909090909091"/>
    <n v="50.247311827956992"/>
    <x v="4"/>
    <x v="11"/>
  </r>
  <r>
    <x v="1384"/>
    <x v="1384"/>
    <x v="1382"/>
    <n v="3500"/>
    <n v="4343"/>
    <x v="0"/>
    <x v="0"/>
    <s v="USD"/>
    <n v="1436117922"/>
    <n v="1433525922"/>
    <b v="0"/>
    <n v="63"/>
    <x v="0"/>
    <x v="11"/>
    <n v="124.08571428571429"/>
    <n v="68.936507936507937"/>
    <x v="4"/>
    <x v="11"/>
  </r>
  <r>
    <x v="1385"/>
    <x v="1385"/>
    <x v="1383"/>
    <n v="8000"/>
    <n v="8832.49"/>
    <x v="0"/>
    <x v="12"/>
    <s v="EUR"/>
    <n v="1461931860"/>
    <n v="1457109121"/>
    <b v="0"/>
    <n v="134"/>
    <x v="0"/>
    <x v="11"/>
    <n v="110.406125"/>
    <n v="65.914104477611943"/>
    <x v="4"/>
    <x v="11"/>
  </r>
  <r>
    <x v="1386"/>
    <x v="1386"/>
    <x v="1384"/>
    <n v="400"/>
    <n v="875"/>
    <x v="0"/>
    <x v="0"/>
    <s v="USD"/>
    <n v="1438183889"/>
    <n v="1435591889"/>
    <b v="0"/>
    <n v="14"/>
    <x v="0"/>
    <x v="11"/>
    <n v="218.75"/>
    <n v="62.5"/>
    <x v="4"/>
    <x v="11"/>
  </r>
  <r>
    <x v="1387"/>
    <x v="1387"/>
    <x v="1385"/>
    <n v="4000"/>
    <n v="5465"/>
    <x v="0"/>
    <x v="0"/>
    <s v="USD"/>
    <n v="1433305800"/>
    <n v="1430604395"/>
    <b v="0"/>
    <n v="78"/>
    <x v="0"/>
    <x v="11"/>
    <n v="136.625"/>
    <n v="70.064102564102569"/>
    <x v="4"/>
    <x v="11"/>
  </r>
  <r>
    <x v="1388"/>
    <x v="1388"/>
    <x v="1386"/>
    <n v="5000"/>
    <n v="6740.37"/>
    <x v="0"/>
    <x v="0"/>
    <s v="USD"/>
    <n v="1476720840"/>
    <n v="1474469117"/>
    <b v="0"/>
    <n v="112"/>
    <x v="0"/>
    <x v="11"/>
    <n v="134.8074"/>
    <n v="60.181874999999998"/>
    <x v="4"/>
    <x v="11"/>
  </r>
  <r>
    <x v="1389"/>
    <x v="1389"/>
    <x v="1387"/>
    <n v="500"/>
    <n v="727"/>
    <x v="0"/>
    <x v="1"/>
    <s v="GBP"/>
    <n v="1471087957"/>
    <n v="1468495957"/>
    <b v="0"/>
    <n v="34"/>
    <x v="0"/>
    <x v="11"/>
    <n v="145.4"/>
    <n v="21.382352941176471"/>
    <x v="4"/>
    <x v="11"/>
  </r>
  <r>
    <x v="1390"/>
    <x v="1390"/>
    <x v="1388"/>
    <n v="2800"/>
    <n v="3055"/>
    <x v="0"/>
    <x v="0"/>
    <s v="USD"/>
    <n v="1430154720"/>
    <n v="1427224606"/>
    <b v="0"/>
    <n v="19"/>
    <x v="0"/>
    <x v="11"/>
    <n v="109.10714285714285"/>
    <n v="160.78947368421052"/>
    <x v="4"/>
    <x v="11"/>
  </r>
  <r>
    <x v="1391"/>
    <x v="1391"/>
    <x v="1389"/>
    <n v="500"/>
    <n v="551"/>
    <x v="0"/>
    <x v="0"/>
    <s v="USD"/>
    <n v="1440219540"/>
    <n v="1436369818"/>
    <b v="0"/>
    <n v="13"/>
    <x v="0"/>
    <x v="11"/>
    <n v="110.2"/>
    <n v="42.384615384615387"/>
    <x v="4"/>
    <x v="11"/>
  </r>
  <r>
    <x v="1392"/>
    <x v="1392"/>
    <x v="1390"/>
    <n v="2500"/>
    <n v="2841"/>
    <x v="0"/>
    <x v="0"/>
    <s v="USD"/>
    <n v="1456976586"/>
    <n v="1454298186"/>
    <b v="0"/>
    <n v="104"/>
    <x v="0"/>
    <x v="11"/>
    <n v="113.64000000000001"/>
    <n v="27.317307692307693"/>
    <x v="4"/>
    <x v="11"/>
  </r>
  <r>
    <x v="1393"/>
    <x v="1393"/>
    <x v="1391"/>
    <n v="10000"/>
    <n v="10235"/>
    <x v="0"/>
    <x v="0"/>
    <s v="USD"/>
    <n v="1470068523"/>
    <n v="1467476523"/>
    <b v="0"/>
    <n v="52"/>
    <x v="0"/>
    <x v="11"/>
    <n v="102.35000000000001"/>
    <n v="196.82692307692307"/>
    <x v="4"/>
    <x v="11"/>
  </r>
  <r>
    <x v="1394"/>
    <x v="1394"/>
    <x v="1392"/>
    <n v="750"/>
    <n v="916"/>
    <x v="0"/>
    <x v="0"/>
    <s v="USD"/>
    <n v="1488337200"/>
    <n v="1484623726"/>
    <b v="0"/>
    <n v="17"/>
    <x v="0"/>
    <x v="11"/>
    <n v="122.13333333333334"/>
    <n v="53.882352941176471"/>
    <x v="4"/>
    <x v="11"/>
  </r>
  <r>
    <x v="1395"/>
    <x v="1395"/>
    <x v="1393"/>
    <n v="3500"/>
    <n v="3916"/>
    <x v="0"/>
    <x v="0"/>
    <s v="USD"/>
    <n v="1484430481"/>
    <n v="1481838481"/>
    <b v="0"/>
    <n v="82"/>
    <x v="0"/>
    <x v="11"/>
    <n v="111.88571428571427"/>
    <n v="47.756097560975611"/>
    <x v="4"/>
    <x v="11"/>
  </r>
  <r>
    <x v="1396"/>
    <x v="1396"/>
    <x v="1394"/>
    <n v="6000"/>
    <n v="6438"/>
    <x v="0"/>
    <x v="0"/>
    <s v="USD"/>
    <n v="1423871882"/>
    <n v="1421279882"/>
    <b v="0"/>
    <n v="73"/>
    <x v="0"/>
    <x v="11"/>
    <n v="107.3"/>
    <n v="88.191780821917803"/>
    <x v="4"/>
    <x v="11"/>
  </r>
  <r>
    <x v="1397"/>
    <x v="1397"/>
    <x v="1395"/>
    <n v="10000"/>
    <n v="11385"/>
    <x v="0"/>
    <x v="0"/>
    <s v="USD"/>
    <n v="1477603140"/>
    <n v="1475013710"/>
    <b v="0"/>
    <n v="158"/>
    <x v="0"/>
    <x v="11"/>
    <n v="113.85000000000001"/>
    <n v="72.056962025316452"/>
    <x v="4"/>
    <x v="11"/>
  </r>
  <r>
    <x v="1398"/>
    <x v="1398"/>
    <x v="1396"/>
    <n v="4400"/>
    <n v="4826"/>
    <x v="0"/>
    <x v="0"/>
    <s v="USD"/>
    <n v="1467752334"/>
    <n v="1465160334"/>
    <b v="0"/>
    <n v="65"/>
    <x v="0"/>
    <x v="11"/>
    <n v="109.68181818181819"/>
    <n v="74.246153846153845"/>
    <x v="4"/>
    <x v="11"/>
  </r>
  <r>
    <x v="1399"/>
    <x v="1399"/>
    <x v="1397"/>
    <n v="9000"/>
    <n v="11353"/>
    <x v="0"/>
    <x v="0"/>
    <s v="USD"/>
    <n v="1412640373"/>
    <n v="1410048373"/>
    <b v="0"/>
    <n v="184"/>
    <x v="0"/>
    <x v="11"/>
    <n v="126.14444444444443"/>
    <n v="61.701086956521742"/>
    <x v="4"/>
    <x v="11"/>
  </r>
  <r>
    <x v="1400"/>
    <x v="1400"/>
    <x v="1398"/>
    <n v="350"/>
    <n v="586"/>
    <x v="0"/>
    <x v="1"/>
    <s v="GBP"/>
    <n v="1465709400"/>
    <n v="1462695073"/>
    <b v="0"/>
    <n v="34"/>
    <x v="0"/>
    <x v="11"/>
    <n v="167.42857142857144"/>
    <n v="17.235294117647058"/>
    <x v="4"/>
    <x v="11"/>
  </r>
  <r>
    <x v="1401"/>
    <x v="1401"/>
    <x v="1399"/>
    <n v="2500"/>
    <n v="12413"/>
    <x v="0"/>
    <x v="0"/>
    <s v="USD"/>
    <n v="1369612474"/>
    <n v="1367798074"/>
    <b v="0"/>
    <n v="240"/>
    <x v="0"/>
    <x v="11"/>
    <n v="496.52000000000004"/>
    <n v="51.720833333333331"/>
    <x v="4"/>
    <x v="11"/>
  </r>
  <r>
    <x v="1402"/>
    <x v="1402"/>
    <x v="1400"/>
    <n v="2500"/>
    <n v="2729"/>
    <x v="0"/>
    <x v="1"/>
    <s v="GBP"/>
    <n v="1430439411"/>
    <n v="1425259011"/>
    <b v="0"/>
    <n v="113"/>
    <x v="0"/>
    <x v="11"/>
    <n v="109.16"/>
    <n v="24.150442477876105"/>
    <x v="4"/>
    <x v="11"/>
  </r>
  <r>
    <x v="1403"/>
    <x v="1403"/>
    <x v="1401"/>
    <n v="4000"/>
    <n v="4103"/>
    <x v="0"/>
    <x v="0"/>
    <s v="USD"/>
    <n v="1374802235"/>
    <n v="1372210235"/>
    <b v="0"/>
    <n v="66"/>
    <x v="0"/>
    <x v="11"/>
    <n v="102.57499999999999"/>
    <n v="62.166666666666664"/>
    <x v="4"/>
    <x v="11"/>
  </r>
  <r>
    <x v="1404"/>
    <x v="1404"/>
    <x v="1402"/>
    <n v="14500"/>
    <n v="241"/>
    <x v="2"/>
    <x v="1"/>
    <s v="GBP"/>
    <n v="1424607285"/>
    <n v="1422447285"/>
    <b v="1"/>
    <n v="5"/>
    <x v="1"/>
    <x v="22"/>
    <n v="1.6620689655172414"/>
    <n v="48.2"/>
    <x v="3"/>
    <x v="22"/>
  </r>
  <r>
    <x v="1405"/>
    <x v="1405"/>
    <x v="1403"/>
    <n v="25000"/>
    <n v="105"/>
    <x v="2"/>
    <x v="0"/>
    <s v="USD"/>
    <n v="1417195201"/>
    <n v="1414599601"/>
    <b v="1"/>
    <n v="17"/>
    <x v="1"/>
    <x v="22"/>
    <n v="0.42"/>
    <n v="6.1764705882352944"/>
    <x v="3"/>
    <x v="22"/>
  </r>
  <r>
    <x v="1406"/>
    <x v="1406"/>
    <x v="1404"/>
    <n v="12000"/>
    <n v="15"/>
    <x v="2"/>
    <x v="13"/>
    <s v="EUR"/>
    <n v="1449914400"/>
    <n v="1445336607"/>
    <b v="0"/>
    <n v="3"/>
    <x v="1"/>
    <x v="22"/>
    <n v="0.125"/>
    <n v="5"/>
    <x v="3"/>
    <x v="22"/>
  </r>
  <r>
    <x v="1407"/>
    <x v="1407"/>
    <x v="1405"/>
    <n v="3000"/>
    <n v="15"/>
    <x v="2"/>
    <x v="0"/>
    <s v="USD"/>
    <n v="1407847978"/>
    <n v="1405687978"/>
    <b v="0"/>
    <n v="2"/>
    <x v="1"/>
    <x v="22"/>
    <n v="0.5"/>
    <n v="7.5"/>
    <x v="3"/>
    <x v="22"/>
  </r>
  <r>
    <x v="1408"/>
    <x v="1408"/>
    <x v="1406"/>
    <n v="1000"/>
    <n v="72"/>
    <x v="2"/>
    <x v="1"/>
    <s v="GBP"/>
    <n v="1447451756"/>
    <n v="1444856156"/>
    <b v="0"/>
    <n v="6"/>
    <x v="1"/>
    <x v="22"/>
    <n v="7.1999999999999993"/>
    <n v="12"/>
    <x v="3"/>
    <x v="22"/>
  </r>
  <r>
    <x v="1409"/>
    <x v="1409"/>
    <x v="1407"/>
    <n v="4000"/>
    <n v="0"/>
    <x v="2"/>
    <x v="0"/>
    <s v="USD"/>
    <n v="1420085535"/>
    <n v="1414897935"/>
    <b v="0"/>
    <n v="0"/>
    <x v="1"/>
    <x v="22"/>
    <n v="0"/>
    <e v="#DIV/0!"/>
    <x v="3"/>
    <x v="22"/>
  </r>
  <r>
    <x v="1410"/>
    <x v="1410"/>
    <x v="1408"/>
    <n v="6000"/>
    <n v="1"/>
    <x v="2"/>
    <x v="13"/>
    <s v="EUR"/>
    <n v="1464939520"/>
    <n v="1461051520"/>
    <b v="0"/>
    <n v="1"/>
    <x v="1"/>
    <x v="22"/>
    <n v="1.6666666666666666E-2"/>
    <n v="1"/>
    <x v="3"/>
    <x v="22"/>
  </r>
  <r>
    <x v="1411"/>
    <x v="1411"/>
    <x v="1409"/>
    <n v="3000"/>
    <n v="7"/>
    <x v="2"/>
    <x v="1"/>
    <s v="GBP"/>
    <n v="1423185900"/>
    <n v="1420766700"/>
    <b v="0"/>
    <n v="3"/>
    <x v="1"/>
    <x v="22"/>
    <n v="0.23333333333333336"/>
    <n v="2.3333333333333335"/>
    <x v="3"/>
    <x v="22"/>
  </r>
  <r>
    <x v="1412"/>
    <x v="1412"/>
    <x v="1410"/>
    <n v="7000"/>
    <n v="320"/>
    <x v="2"/>
    <x v="0"/>
    <s v="USD"/>
    <n v="1417656699"/>
    <n v="1415064699"/>
    <b v="0"/>
    <n v="13"/>
    <x v="1"/>
    <x v="22"/>
    <n v="4.5714285714285712"/>
    <n v="24.615384615384617"/>
    <x v="3"/>
    <x v="22"/>
  </r>
  <r>
    <x v="1413"/>
    <x v="1413"/>
    <x v="1411"/>
    <n v="2000"/>
    <n v="100"/>
    <x v="2"/>
    <x v="13"/>
    <s v="EUR"/>
    <n v="1455964170"/>
    <n v="1450780170"/>
    <b v="0"/>
    <n v="1"/>
    <x v="1"/>
    <x v="22"/>
    <n v="5"/>
    <n v="100"/>
    <x v="3"/>
    <x v="22"/>
  </r>
  <r>
    <x v="1414"/>
    <x v="1414"/>
    <x v="1412"/>
    <n v="500"/>
    <n v="1"/>
    <x v="2"/>
    <x v="0"/>
    <s v="USD"/>
    <n v="1483423467"/>
    <n v="1480831467"/>
    <b v="0"/>
    <n v="1"/>
    <x v="1"/>
    <x v="22"/>
    <n v="0.2"/>
    <n v="1"/>
    <x v="3"/>
    <x v="22"/>
  </r>
  <r>
    <x v="1415"/>
    <x v="1415"/>
    <x v="1413"/>
    <n v="4400"/>
    <n v="800"/>
    <x v="2"/>
    <x v="0"/>
    <s v="USD"/>
    <n v="1439741591"/>
    <n v="1436285591"/>
    <b v="0"/>
    <n v="9"/>
    <x v="1"/>
    <x v="22"/>
    <n v="18.181818181818183"/>
    <n v="88.888888888888886"/>
    <x v="3"/>
    <x v="22"/>
  </r>
  <r>
    <x v="1416"/>
    <x v="1416"/>
    <x v="1414"/>
    <n v="50000"/>
    <n v="0"/>
    <x v="2"/>
    <x v="0"/>
    <s v="USD"/>
    <n v="1448147619"/>
    <n v="1445552019"/>
    <b v="0"/>
    <n v="0"/>
    <x v="1"/>
    <x v="22"/>
    <n v="0"/>
    <e v="#DIV/0!"/>
    <x v="3"/>
    <x v="22"/>
  </r>
  <r>
    <x v="1417"/>
    <x v="1417"/>
    <x v="1415"/>
    <n v="4500"/>
    <n v="55"/>
    <x v="2"/>
    <x v="0"/>
    <s v="USD"/>
    <n v="1442315460"/>
    <n v="1439696174"/>
    <b v="0"/>
    <n v="2"/>
    <x v="1"/>
    <x v="22"/>
    <n v="1.2222222222222223"/>
    <n v="27.5"/>
    <x v="3"/>
    <x v="22"/>
  </r>
  <r>
    <x v="1418"/>
    <x v="1418"/>
    <x v="1416"/>
    <n v="3000"/>
    <n v="6"/>
    <x v="2"/>
    <x v="3"/>
    <s v="EUR"/>
    <n v="1456397834"/>
    <n v="1453805834"/>
    <b v="0"/>
    <n v="1"/>
    <x v="1"/>
    <x v="22"/>
    <n v="0.2"/>
    <n v="6"/>
    <x v="3"/>
    <x v="22"/>
  </r>
  <r>
    <x v="1419"/>
    <x v="1419"/>
    <x v="1417"/>
    <n v="6300"/>
    <n v="445"/>
    <x v="2"/>
    <x v="0"/>
    <s v="USD"/>
    <n v="1476010619"/>
    <n v="1473418619"/>
    <b v="0"/>
    <n v="10"/>
    <x v="1"/>
    <x v="22"/>
    <n v="7.0634920634920633"/>
    <n v="44.5"/>
    <x v="3"/>
    <x v="22"/>
  </r>
  <r>
    <x v="1420"/>
    <x v="1420"/>
    <x v="1418"/>
    <n v="110"/>
    <n v="3"/>
    <x v="2"/>
    <x v="0"/>
    <s v="USD"/>
    <n v="1467129686"/>
    <n v="1464969686"/>
    <b v="0"/>
    <n v="3"/>
    <x v="1"/>
    <x v="22"/>
    <n v="2.7272727272727271"/>
    <n v="1"/>
    <x v="3"/>
    <x v="22"/>
  </r>
  <r>
    <x v="1421"/>
    <x v="1421"/>
    <x v="1419"/>
    <n v="200000"/>
    <n v="200"/>
    <x v="2"/>
    <x v="11"/>
    <s v="SEK"/>
    <n v="1423432709"/>
    <n v="1420840709"/>
    <b v="0"/>
    <n v="2"/>
    <x v="1"/>
    <x v="22"/>
    <n v="0.1"/>
    <n v="100"/>
    <x v="3"/>
    <x v="22"/>
  </r>
  <r>
    <x v="1422"/>
    <x v="1422"/>
    <x v="1420"/>
    <n v="25000"/>
    <n v="26"/>
    <x v="2"/>
    <x v="4"/>
    <s v="NZD"/>
    <n v="1474436704"/>
    <n v="1471844704"/>
    <b v="0"/>
    <n v="2"/>
    <x v="1"/>
    <x v="22"/>
    <n v="0.104"/>
    <n v="13"/>
    <x v="3"/>
    <x v="22"/>
  </r>
  <r>
    <x v="1423"/>
    <x v="1423"/>
    <x v="1421"/>
    <n v="30000"/>
    <n v="100"/>
    <x v="2"/>
    <x v="2"/>
    <s v="AUD"/>
    <n v="1451637531"/>
    <n v="1449045531"/>
    <b v="0"/>
    <n v="1"/>
    <x v="1"/>
    <x v="22"/>
    <n v="0.33333333333333337"/>
    <n v="100"/>
    <x v="3"/>
    <x v="22"/>
  </r>
  <r>
    <x v="1424"/>
    <x v="1424"/>
    <x v="1422"/>
    <n v="7500"/>
    <n v="1527"/>
    <x v="2"/>
    <x v="0"/>
    <s v="USD"/>
    <n v="1479233602"/>
    <n v="1478106802"/>
    <b v="0"/>
    <n v="14"/>
    <x v="1"/>
    <x v="22"/>
    <n v="20.36"/>
    <n v="109.07142857142857"/>
    <x v="3"/>
    <x v="22"/>
  </r>
  <r>
    <x v="1425"/>
    <x v="1425"/>
    <x v="1423"/>
    <n v="13000"/>
    <n v="0"/>
    <x v="2"/>
    <x v="0"/>
    <s v="USD"/>
    <n v="1430276959"/>
    <n v="1427684959"/>
    <b v="0"/>
    <n v="0"/>
    <x v="1"/>
    <x v="22"/>
    <n v="0"/>
    <e v="#DIV/0!"/>
    <x v="3"/>
    <x v="22"/>
  </r>
  <r>
    <x v="1426"/>
    <x v="1426"/>
    <x v="1424"/>
    <n v="1000"/>
    <n v="0"/>
    <x v="2"/>
    <x v="12"/>
    <s v="EUR"/>
    <n v="1440408120"/>
    <n v="1435224120"/>
    <b v="0"/>
    <n v="0"/>
    <x v="1"/>
    <x v="22"/>
    <n v="0"/>
    <e v="#DIV/0!"/>
    <x v="3"/>
    <x v="22"/>
  </r>
  <r>
    <x v="1427"/>
    <x v="1427"/>
    <x v="1425"/>
    <n v="5000"/>
    <n v="419"/>
    <x v="2"/>
    <x v="12"/>
    <s v="EUR"/>
    <n v="1474230385"/>
    <n v="1471638385"/>
    <b v="0"/>
    <n v="4"/>
    <x v="1"/>
    <x v="22"/>
    <n v="8.3800000000000008"/>
    <n v="104.75"/>
    <x v="3"/>
    <x v="22"/>
  </r>
  <r>
    <x v="1428"/>
    <x v="1428"/>
    <x v="1426"/>
    <n v="1000"/>
    <n v="45"/>
    <x v="2"/>
    <x v="3"/>
    <s v="EUR"/>
    <n v="1459584417"/>
    <n v="1456996017"/>
    <b v="0"/>
    <n v="3"/>
    <x v="1"/>
    <x v="22"/>
    <n v="4.5"/>
    <n v="15"/>
    <x v="3"/>
    <x v="22"/>
  </r>
  <r>
    <x v="1429"/>
    <x v="1429"/>
    <x v="1427"/>
    <n v="10000"/>
    <n v="0"/>
    <x v="2"/>
    <x v="0"/>
    <s v="USD"/>
    <n v="1428629242"/>
    <n v="1426037242"/>
    <b v="0"/>
    <n v="0"/>
    <x v="1"/>
    <x v="22"/>
    <n v="0"/>
    <e v="#DIV/0!"/>
    <x v="3"/>
    <x v="22"/>
  </r>
  <r>
    <x v="1430"/>
    <x v="1430"/>
    <x v="1428"/>
    <n v="5000"/>
    <n v="403"/>
    <x v="2"/>
    <x v="0"/>
    <s v="USD"/>
    <n v="1419017488"/>
    <n v="1416339088"/>
    <b v="0"/>
    <n v="5"/>
    <x v="1"/>
    <x v="22"/>
    <n v="8.06"/>
    <n v="80.599999999999994"/>
    <x v="3"/>
    <x v="22"/>
  </r>
  <r>
    <x v="1431"/>
    <x v="1431"/>
    <x v="1429"/>
    <n v="17000"/>
    <n v="5431"/>
    <x v="2"/>
    <x v="0"/>
    <s v="USD"/>
    <n v="1448517816"/>
    <n v="1445922216"/>
    <b v="0"/>
    <n v="47"/>
    <x v="1"/>
    <x v="22"/>
    <n v="31.94705882352941"/>
    <n v="115.55319148936171"/>
    <x v="3"/>
    <x v="22"/>
  </r>
  <r>
    <x v="1432"/>
    <x v="1432"/>
    <x v="1430"/>
    <n v="40000"/>
    <n v="0"/>
    <x v="2"/>
    <x v="0"/>
    <s v="USD"/>
    <n v="1437417828"/>
    <n v="1434825828"/>
    <b v="0"/>
    <n v="0"/>
    <x v="1"/>
    <x v="22"/>
    <n v="0"/>
    <e v="#DIV/0!"/>
    <x v="3"/>
    <x v="22"/>
  </r>
  <r>
    <x v="1433"/>
    <x v="1433"/>
    <x v="1431"/>
    <n v="12000"/>
    <n v="805"/>
    <x v="2"/>
    <x v="13"/>
    <s v="EUR"/>
    <n v="1481367600"/>
    <n v="1477839675"/>
    <b v="0"/>
    <n v="10"/>
    <x v="1"/>
    <x v="22"/>
    <n v="6.708333333333333"/>
    <n v="80.5"/>
    <x v="3"/>
    <x v="22"/>
  </r>
  <r>
    <x v="1434"/>
    <x v="1434"/>
    <x v="1432"/>
    <n v="82000"/>
    <n v="8190"/>
    <x v="2"/>
    <x v="8"/>
    <s v="DKK"/>
    <n v="1433775600"/>
    <n v="1431973478"/>
    <b v="0"/>
    <n v="11"/>
    <x v="1"/>
    <x v="22"/>
    <n v="9.9878048780487809"/>
    <n v="744.5454545454545"/>
    <x v="3"/>
    <x v="22"/>
  </r>
  <r>
    <x v="1435"/>
    <x v="1435"/>
    <x v="1433"/>
    <n v="15000"/>
    <n v="15"/>
    <x v="2"/>
    <x v="13"/>
    <s v="EUR"/>
    <n v="1444589020"/>
    <n v="1441997020"/>
    <b v="0"/>
    <n v="2"/>
    <x v="1"/>
    <x v="22"/>
    <n v="0.1"/>
    <n v="7.5"/>
    <x v="3"/>
    <x v="22"/>
  </r>
  <r>
    <x v="1436"/>
    <x v="1436"/>
    <x v="1434"/>
    <n v="10000"/>
    <n v="77"/>
    <x v="2"/>
    <x v="12"/>
    <s v="EUR"/>
    <n v="1456043057"/>
    <n v="1453451057"/>
    <b v="0"/>
    <n v="2"/>
    <x v="1"/>
    <x v="22"/>
    <n v="0.77"/>
    <n v="38.5"/>
    <x v="3"/>
    <x v="22"/>
  </r>
  <r>
    <x v="1437"/>
    <x v="1437"/>
    <x v="1435"/>
    <n v="3000"/>
    <n v="807"/>
    <x v="2"/>
    <x v="0"/>
    <s v="USD"/>
    <n v="1405227540"/>
    <n v="1402058739"/>
    <b v="0"/>
    <n v="22"/>
    <x v="1"/>
    <x v="22"/>
    <n v="26.900000000000002"/>
    <n v="36.68181818181818"/>
    <x v="3"/>
    <x v="22"/>
  </r>
  <r>
    <x v="1438"/>
    <x v="1438"/>
    <x v="1436"/>
    <n v="20000"/>
    <n v="600"/>
    <x v="2"/>
    <x v="8"/>
    <s v="DKK"/>
    <n v="1461765300"/>
    <n v="1459198499"/>
    <b v="0"/>
    <n v="8"/>
    <x v="1"/>
    <x v="22"/>
    <n v="3"/>
    <n v="75"/>
    <x v="3"/>
    <x v="22"/>
  </r>
  <r>
    <x v="1439"/>
    <x v="1439"/>
    <x v="1437"/>
    <n v="2725"/>
    <n v="180"/>
    <x v="2"/>
    <x v="5"/>
    <s v="CAD"/>
    <n v="1425758101"/>
    <n v="1423166101"/>
    <b v="0"/>
    <n v="6"/>
    <x v="1"/>
    <x v="22"/>
    <n v="6.6055045871559637"/>
    <n v="30"/>
    <x v="3"/>
    <x v="22"/>
  </r>
  <r>
    <x v="1440"/>
    <x v="1440"/>
    <x v="1438"/>
    <n v="13000"/>
    <n v="1"/>
    <x v="2"/>
    <x v="13"/>
    <s v="EUR"/>
    <n v="1464285463"/>
    <n v="1461693463"/>
    <b v="0"/>
    <n v="1"/>
    <x v="1"/>
    <x v="22"/>
    <n v="7.6923076923076927E-3"/>
    <n v="1"/>
    <x v="3"/>
    <x v="22"/>
  </r>
  <r>
    <x v="1441"/>
    <x v="1441"/>
    <x v="1439"/>
    <n v="180000"/>
    <n v="2020"/>
    <x v="2"/>
    <x v="1"/>
    <s v="GBP"/>
    <n v="1441995769"/>
    <n v="1436811769"/>
    <b v="0"/>
    <n v="3"/>
    <x v="1"/>
    <x v="22"/>
    <n v="1.1222222222222222"/>
    <n v="673.33333333333337"/>
    <x v="3"/>
    <x v="22"/>
  </r>
  <r>
    <x v="1442"/>
    <x v="1442"/>
    <x v="1440"/>
    <n v="1500"/>
    <n v="0"/>
    <x v="2"/>
    <x v="0"/>
    <s v="USD"/>
    <n v="1464190158"/>
    <n v="1461598158"/>
    <b v="0"/>
    <n v="0"/>
    <x v="1"/>
    <x v="22"/>
    <n v="0"/>
    <e v="#DIV/0!"/>
    <x v="3"/>
    <x v="22"/>
  </r>
  <r>
    <x v="1443"/>
    <x v="1443"/>
    <x v="1441"/>
    <n v="13000"/>
    <n v="0"/>
    <x v="2"/>
    <x v="6"/>
    <s v="EUR"/>
    <n v="1483395209"/>
    <n v="1480803209"/>
    <b v="0"/>
    <n v="0"/>
    <x v="1"/>
    <x v="22"/>
    <n v="0"/>
    <e v="#DIV/0!"/>
    <x v="3"/>
    <x v="22"/>
  </r>
  <r>
    <x v="1444"/>
    <x v="1444"/>
    <x v="1442"/>
    <n v="4950"/>
    <n v="0"/>
    <x v="2"/>
    <x v="12"/>
    <s v="EUR"/>
    <n v="1442091462"/>
    <n v="1436907462"/>
    <b v="0"/>
    <n v="0"/>
    <x v="1"/>
    <x v="22"/>
    <n v="0"/>
    <e v="#DIV/0!"/>
    <x v="3"/>
    <x v="22"/>
  </r>
  <r>
    <x v="1445"/>
    <x v="1445"/>
    <x v="1443"/>
    <n v="130000"/>
    <n v="0"/>
    <x v="2"/>
    <x v="12"/>
    <s v="EUR"/>
    <n v="1434286855"/>
    <n v="1431694855"/>
    <b v="0"/>
    <n v="0"/>
    <x v="1"/>
    <x v="22"/>
    <n v="0"/>
    <e v="#DIV/0!"/>
    <x v="3"/>
    <x v="22"/>
  </r>
  <r>
    <x v="1446"/>
    <x v="1446"/>
    <x v="1444"/>
    <n v="900"/>
    <n v="0"/>
    <x v="2"/>
    <x v="13"/>
    <s v="EUR"/>
    <n v="1461235478"/>
    <n v="1459507478"/>
    <b v="0"/>
    <n v="0"/>
    <x v="1"/>
    <x v="22"/>
    <n v="0"/>
    <e v="#DIV/0!"/>
    <x v="3"/>
    <x v="22"/>
  </r>
  <r>
    <x v="1447"/>
    <x v="1447"/>
    <x v="1445"/>
    <n v="500000"/>
    <n v="75"/>
    <x v="2"/>
    <x v="0"/>
    <s v="USD"/>
    <n v="1467999134"/>
    <n v="1465407134"/>
    <b v="0"/>
    <n v="3"/>
    <x v="1"/>
    <x v="22"/>
    <n v="1.4999999999999999E-2"/>
    <n v="25"/>
    <x v="3"/>
    <x v="22"/>
  </r>
  <r>
    <x v="1448"/>
    <x v="1448"/>
    <x v="1446"/>
    <n v="200000"/>
    <n v="0"/>
    <x v="2"/>
    <x v="2"/>
    <s v="AUD"/>
    <n v="1432272300"/>
    <n v="1429655318"/>
    <b v="0"/>
    <n v="0"/>
    <x v="1"/>
    <x v="22"/>
    <n v="0"/>
    <e v="#DIV/0!"/>
    <x v="3"/>
    <x v="22"/>
  </r>
  <r>
    <x v="1449"/>
    <x v="1449"/>
    <x v="1447"/>
    <n v="8888"/>
    <n v="0"/>
    <x v="2"/>
    <x v="0"/>
    <s v="USD"/>
    <n v="1431286105"/>
    <n v="1427138905"/>
    <b v="0"/>
    <n v="0"/>
    <x v="1"/>
    <x v="22"/>
    <n v="0"/>
    <e v="#DIV/0!"/>
    <x v="3"/>
    <x v="22"/>
  </r>
  <r>
    <x v="1450"/>
    <x v="1450"/>
    <x v="1448"/>
    <n v="100000"/>
    <n v="1"/>
    <x v="2"/>
    <x v="0"/>
    <s v="USD"/>
    <n v="1455941197"/>
    <n v="1453349197"/>
    <b v="0"/>
    <n v="1"/>
    <x v="1"/>
    <x v="22"/>
    <n v="1E-3"/>
    <n v="1"/>
    <x v="3"/>
    <x v="22"/>
  </r>
  <r>
    <x v="1451"/>
    <x v="1451"/>
    <x v="1449"/>
    <n v="18950"/>
    <n v="2"/>
    <x v="1"/>
    <x v="0"/>
    <s v="USD"/>
    <n v="1416355259"/>
    <n v="1413759659"/>
    <b v="0"/>
    <n v="2"/>
    <x v="1"/>
    <x v="22"/>
    <n v="1.0554089709762533E-2"/>
    <n v="1"/>
    <x v="3"/>
    <x v="22"/>
  </r>
  <r>
    <x v="1452"/>
    <x v="1452"/>
    <x v="1450"/>
    <n v="14000"/>
    <n v="0"/>
    <x v="1"/>
    <x v="0"/>
    <s v="USD"/>
    <n v="1406566363"/>
    <n v="1403974363"/>
    <b v="0"/>
    <n v="0"/>
    <x v="1"/>
    <x v="22"/>
    <n v="0"/>
    <e v="#DIV/0!"/>
    <x v="3"/>
    <x v="22"/>
  </r>
  <r>
    <x v="1453"/>
    <x v="1453"/>
    <x v="1451"/>
    <n v="25000"/>
    <n v="0"/>
    <x v="1"/>
    <x v="6"/>
    <s v="EUR"/>
    <n v="1492270947"/>
    <n v="1488386547"/>
    <b v="0"/>
    <n v="0"/>
    <x v="1"/>
    <x v="22"/>
    <n v="0"/>
    <e v="#DIV/0!"/>
    <x v="3"/>
    <x v="22"/>
  </r>
  <r>
    <x v="1454"/>
    <x v="1454"/>
    <x v="1452"/>
    <n v="1750"/>
    <n v="15"/>
    <x v="1"/>
    <x v="3"/>
    <s v="EUR"/>
    <n v="1461535140"/>
    <n v="1459716480"/>
    <b v="0"/>
    <n v="1"/>
    <x v="1"/>
    <x v="22"/>
    <n v="0.85714285714285721"/>
    <n v="15"/>
    <x v="3"/>
    <x v="22"/>
  </r>
  <r>
    <x v="1455"/>
    <x v="1455"/>
    <x v="1453"/>
    <n v="15000"/>
    <n v="1575"/>
    <x v="1"/>
    <x v="0"/>
    <s v="USD"/>
    <n v="1409924340"/>
    <n v="1405181320"/>
    <b v="0"/>
    <n v="7"/>
    <x v="1"/>
    <x v="22"/>
    <n v="10.5"/>
    <n v="225"/>
    <x v="3"/>
    <x v="22"/>
  </r>
  <r>
    <x v="1456"/>
    <x v="1456"/>
    <x v="1454"/>
    <n v="5000"/>
    <n v="145"/>
    <x v="1"/>
    <x v="13"/>
    <s v="EUR"/>
    <n v="1483459365"/>
    <n v="1480867365"/>
    <b v="0"/>
    <n v="3"/>
    <x v="1"/>
    <x v="22"/>
    <n v="2.9000000000000004"/>
    <n v="48.333333333333336"/>
    <x v="3"/>
    <x v="22"/>
  </r>
  <r>
    <x v="1457"/>
    <x v="1457"/>
    <x v="1455"/>
    <n v="6000"/>
    <n v="0"/>
    <x v="1"/>
    <x v="0"/>
    <s v="USD"/>
    <n v="1447281044"/>
    <n v="1444685444"/>
    <b v="0"/>
    <n v="0"/>
    <x v="1"/>
    <x v="22"/>
    <n v="0"/>
    <e v="#DIV/0!"/>
    <x v="3"/>
    <x v="22"/>
  </r>
  <r>
    <x v="1458"/>
    <x v="1458"/>
    <x v="1456"/>
    <n v="5000"/>
    <n v="0"/>
    <x v="1"/>
    <x v="0"/>
    <s v="USD"/>
    <n v="1407729600"/>
    <n v="1405097760"/>
    <b v="0"/>
    <n v="0"/>
    <x v="1"/>
    <x v="22"/>
    <n v="0"/>
    <e v="#DIV/0!"/>
    <x v="3"/>
    <x v="22"/>
  </r>
  <r>
    <x v="1459"/>
    <x v="1459"/>
    <x v="1457"/>
    <n v="37000"/>
    <n v="0"/>
    <x v="1"/>
    <x v="8"/>
    <s v="DKK"/>
    <n v="1449077100"/>
    <n v="1446612896"/>
    <b v="0"/>
    <n v="0"/>
    <x v="1"/>
    <x v="22"/>
    <n v="0"/>
    <e v="#DIV/0!"/>
    <x v="3"/>
    <x v="22"/>
  </r>
  <r>
    <x v="1460"/>
    <x v="1460"/>
    <x v="1458"/>
    <n v="25000000"/>
    <n v="0"/>
    <x v="1"/>
    <x v="0"/>
    <s v="USD"/>
    <n v="1417391100"/>
    <n v="1412371898"/>
    <b v="0"/>
    <n v="0"/>
    <x v="1"/>
    <x v="22"/>
    <n v="0"/>
    <e v="#DIV/0!"/>
    <x v="3"/>
    <x v="22"/>
  </r>
  <r>
    <x v="1461"/>
    <x v="1461"/>
    <x v="1459"/>
    <n v="15000"/>
    <n v="15186.69"/>
    <x v="0"/>
    <x v="0"/>
    <s v="USD"/>
    <n v="1413849600"/>
    <n v="1410967754"/>
    <b v="1"/>
    <n v="340"/>
    <x v="0"/>
    <x v="23"/>
    <n v="101.24459999999999"/>
    <n v="44.66673529411765"/>
    <x v="3"/>
    <x v="23"/>
  </r>
  <r>
    <x v="1462"/>
    <x v="1462"/>
    <x v="1460"/>
    <n v="4000"/>
    <n v="4340.7"/>
    <x v="0"/>
    <x v="0"/>
    <s v="USD"/>
    <n v="1365609271"/>
    <n v="1363017271"/>
    <b v="1"/>
    <n v="150"/>
    <x v="0"/>
    <x v="23"/>
    <n v="108.5175"/>
    <n v="28.937999999999999"/>
    <x v="3"/>
    <x v="23"/>
  </r>
  <r>
    <x v="1463"/>
    <x v="1463"/>
    <x v="1461"/>
    <n v="600"/>
    <n v="886"/>
    <x v="0"/>
    <x v="0"/>
    <s v="USD"/>
    <n v="1365367938"/>
    <n v="1361483538"/>
    <b v="1"/>
    <n v="25"/>
    <x v="0"/>
    <x v="23"/>
    <n v="147.66666666666666"/>
    <n v="35.44"/>
    <x v="3"/>
    <x v="23"/>
  </r>
  <r>
    <x v="1464"/>
    <x v="1464"/>
    <x v="1462"/>
    <n v="5000"/>
    <n v="8160"/>
    <x v="0"/>
    <x v="0"/>
    <s v="USD"/>
    <n v="1361029958"/>
    <n v="1358437958"/>
    <b v="1"/>
    <n v="234"/>
    <x v="0"/>
    <x v="23"/>
    <n v="163.19999999999999"/>
    <n v="34.871794871794869"/>
    <x v="3"/>
    <x v="23"/>
  </r>
  <r>
    <x v="1465"/>
    <x v="1465"/>
    <x v="1463"/>
    <n v="30000"/>
    <n v="136924.35"/>
    <x v="0"/>
    <x v="0"/>
    <s v="USD"/>
    <n v="1332385200"/>
    <n v="1329759452"/>
    <b v="1"/>
    <n v="2602"/>
    <x v="0"/>
    <x v="23"/>
    <n v="456.41449999999998"/>
    <n v="52.622732513451197"/>
    <x v="3"/>
    <x v="23"/>
  </r>
  <r>
    <x v="1466"/>
    <x v="1466"/>
    <x v="1464"/>
    <n v="16000"/>
    <n v="17260.37"/>
    <x v="0"/>
    <x v="0"/>
    <s v="USD"/>
    <n v="1452574800"/>
    <n v="1449029266"/>
    <b v="1"/>
    <n v="248"/>
    <x v="0"/>
    <x v="23"/>
    <n v="107.87731249999999"/>
    <n v="69.598266129032254"/>
    <x v="3"/>
    <x v="23"/>
  </r>
  <r>
    <x v="1467"/>
    <x v="1467"/>
    <x v="1465"/>
    <n v="40000"/>
    <n v="46032"/>
    <x v="0"/>
    <x v="0"/>
    <s v="USD"/>
    <n v="1332699285"/>
    <n v="1327518885"/>
    <b v="1"/>
    <n v="600"/>
    <x v="0"/>
    <x v="23"/>
    <n v="115.08"/>
    <n v="76.72"/>
    <x v="3"/>
    <x v="23"/>
  </r>
  <r>
    <x v="1468"/>
    <x v="1468"/>
    <x v="1466"/>
    <n v="9500"/>
    <n v="9725"/>
    <x v="0"/>
    <x v="0"/>
    <s v="USD"/>
    <n v="1307838049"/>
    <n v="1302654049"/>
    <b v="1"/>
    <n v="293"/>
    <x v="0"/>
    <x v="23"/>
    <n v="102.36842105263158"/>
    <n v="33.191126279863482"/>
    <x v="3"/>
    <x v="23"/>
  </r>
  <r>
    <x v="1469"/>
    <x v="1469"/>
    <x v="1467"/>
    <n v="44250"/>
    <n v="47978"/>
    <x v="0"/>
    <x v="0"/>
    <s v="USD"/>
    <n v="1360938109"/>
    <n v="1358346109"/>
    <b v="1"/>
    <n v="321"/>
    <x v="0"/>
    <x v="23"/>
    <n v="108.42485875706214"/>
    <n v="149.46417445482865"/>
    <x v="3"/>
    <x v="23"/>
  </r>
  <r>
    <x v="1470"/>
    <x v="1470"/>
    <x v="1468"/>
    <n v="1500"/>
    <n v="1877"/>
    <x v="0"/>
    <x v="0"/>
    <s v="USD"/>
    <n v="1356724263"/>
    <n v="1354909863"/>
    <b v="1"/>
    <n v="81"/>
    <x v="0"/>
    <x v="23"/>
    <n v="125.13333333333334"/>
    <n v="23.172839506172838"/>
    <x v="3"/>
    <x v="23"/>
  </r>
  <r>
    <x v="1471"/>
    <x v="1471"/>
    <x v="1469"/>
    <n v="32000"/>
    <n v="33229"/>
    <x v="0"/>
    <x v="0"/>
    <s v="USD"/>
    <n v="1428620334"/>
    <n v="1426028334"/>
    <b v="1"/>
    <n v="343"/>
    <x v="0"/>
    <x v="23"/>
    <n v="103.840625"/>
    <n v="96.877551020408163"/>
    <x v="3"/>
    <x v="23"/>
  </r>
  <r>
    <x v="1472"/>
    <x v="1472"/>
    <x v="1470"/>
    <n v="25000"/>
    <n v="34676"/>
    <x v="0"/>
    <x v="0"/>
    <s v="USD"/>
    <n v="1381928503"/>
    <n v="1379336503"/>
    <b v="1"/>
    <n v="336"/>
    <x v="0"/>
    <x v="23"/>
    <n v="138.70400000000001"/>
    <n v="103.20238095238095"/>
    <x v="3"/>
    <x v="23"/>
  </r>
  <r>
    <x v="1473"/>
    <x v="1473"/>
    <x v="1471"/>
    <n v="1500"/>
    <n v="1807.74"/>
    <x v="0"/>
    <x v="0"/>
    <s v="USD"/>
    <n v="1330644639"/>
    <n v="1328052639"/>
    <b v="1"/>
    <n v="47"/>
    <x v="0"/>
    <x v="23"/>
    <n v="120.51600000000001"/>
    <n v="38.462553191489363"/>
    <x v="3"/>
    <x v="23"/>
  </r>
  <r>
    <x v="1474"/>
    <x v="1474"/>
    <x v="1472"/>
    <n v="3000"/>
    <n v="3368"/>
    <x v="0"/>
    <x v="0"/>
    <s v="USD"/>
    <n v="1379093292"/>
    <n v="1376501292"/>
    <b v="1"/>
    <n v="76"/>
    <x v="0"/>
    <x v="23"/>
    <n v="112.26666666666667"/>
    <n v="44.315789473684212"/>
    <x v="3"/>
    <x v="23"/>
  </r>
  <r>
    <x v="1475"/>
    <x v="1475"/>
    <x v="1473"/>
    <n v="15000"/>
    <n v="28300.45"/>
    <x v="0"/>
    <x v="0"/>
    <s v="USD"/>
    <n v="1419051540"/>
    <n v="1416244863"/>
    <b v="1"/>
    <n v="441"/>
    <x v="0"/>
    <x v="23"/>
    <n v="188.66966666666667"/>
    <n v="64.173356009070289"/>
    <x v="3"/>
    <x v="23"/>
  </r>
  <r>
    <x v="1476"/>
    <x v="1476"/>
    <x v="1474"/>
    <n v="6000"/>
    <n v="39693.279999999999"/>
    <x v="0"/>
    <x v="0"/>
    <s v="USD"/>
    <n v="1315616422"/>
    <n v="1313024422"/>
    <b v="1"/>
    <n v="916"/>
    <x v="0"/>
    <x v="23"/>
    <n v="661.55466666666666"/>
    <n v="43.333275109170302"/>
    <x v="3"/>
    <x v="23"/>
  </r>
  <r>
    <x v="1477"/>
    <x v="1477"/>
    <x v="1475"/>
    <n v="30000"/>
    <n v="33393"/>
    <x v="0"/>
    <x v="0"/>
    <s v="USD"/>
    <n v="1324609200"/>
    <n v="1319467604"/>
    <b v="1"/>
    <n v="369"/>
    <x v="0"/>
    <x v="23"/>
    <n v="111.31"/>
    <n v="90.495934959349597"/>
    <x v="3"/>
    <x v="23"/>
  </r>
  <r>
    <x v="1478"/>
    <x v="1478"/>
    <x v="1476"/>
    <n v="50000"/>
    <n v="590807.11"/>
    <x v="0"/>
    <x v="0"/>
    <s v="USD"/>
    <n v="1368564913"/>
    <n v="1367355313"/>
    <b v="1"/>
    <n v="20242"/>
    <x v="0"/>
    <x v="23"/>
    <n v="1181.6142199999999"/>
    <n v="29.187190495010373"/>
    <x v="3"/>
    <x v="23"/>
  </r>
  <r>
    <x v="1479"/>
    <x v="1479"/>
    <x v="1477"/>
    <n v="1600"/>
    <n v="2198"/>
    <x v="0"/>
    <x v="0"/>
    <s v="USD"/>
    <n v="1399694340"/>
    <n v="1398448389"/>
    <b v="1"/>
    <n v="71"/>
    <x v="0"/>
    <x v="23"/>
    <n v="137.375"/>
    <n v="30.95774647887324"/>
    <x v="3"/>
    <x v="23"/>
  </r>
  <r>
    <x v="1480"/>
    <x v="1480"/>
    <x v="1478"/>
    <n v="50000"/>
    <n v="58520.2"/>
    <x v="0"/>
    <x v="0"/>
    <s v="USD"/>
    <n v="1374858000"/>
    <n v="1373408699"/>
    <b v="1"/>
    <n v="635"/>
    <x v="0"/>
    <x v="23"/>
    <n v="117.04040000000001"/>
    <n v="92.157795275590544"/>
    <x v="3"/>
    <x v="23"/>
  </r>
  <r>
    <x v="1481"/>
    <x v="1481"/>
    <x v="1479"/>
    <n v="5000"/>
    <n v="105"/>
    <x v="2"/>
    <x v="5"/>
    <s v="CAD"/>
    <n v="1383430145"/>
    <n v="1380838145"/>
    <b v="0"/>
    <n v="6"/>
    <x v="1"/>
    <x v="10"/>
    <n v="2.1"/>
    <n v="17.5"/>
    <x v="3"/>
    <x v="10"/>
  </r>
  <r>
    <x v="1482"/>
    <x v="1482"/>
    <x v="1480"/>
    <n v="5000"/>
    <n v="5"/>
    <x v="2"/>
    <x v="0"/>
    <s v="USD"/>
    <n v="1347004260"/>
    <n v="1345062936"/>
    <b v="0"/>
    <n v="1"/>
    <x v="1"/>
    <x v="10"/>
    <n v="0.1"/>
    <n v="5"/>
    <x v="3"/>
    <x v="10"/>
  </r>
  <r>
    <x v="1483"/>
    <x v="1483"/>
    <x v="1481"/>
    <n v="7000"/>
    <n v="50"/>
    <x v="2"/>
    <x v="0"/>
    <s v="USD"/>
    <n v="1469162275"/>
    <n v="1467002275"/>
    <b v="0"/>
    <n v="2"/>
    <x v="1"/>
    <x v="10"/>
    <n v="0.7142857142857143"/>
    <n v="25"/>
    <x v="3"/>
    <x v="10"/>
  </r>
  <r>
    <x v="1484"/>
    <x v="1484"/>
    <x v="1482"/>
    <n v="2000"/>
    <n v="0"/>
    <x v="2"/>
    <x v="0"/>
    <s v="USD"/>
    <n v="1342882260"/>
    <n v="1337834963"/>
    <b v="0"/>
    <n v="0"/>
    <x v="1"/>
    <x v="10"/>
    <n v="0"/>
    <e v="#DIV/0!"/>
    <x v="3"/>
    <x v="10"/>
  </r>
  <r>
    <x v="1485"/>
    <x v="1485"/>
    <x v="1483"/>
    <n v="6700"/>
    <n v="150"/>
    <x v="2"/>
    <x v="0"/>
    <s v="USD"/>
    <n v="1434827173"/>
    <n v="1430939173"/>
    <b v="0"/>
    <n v="3"/>
    <x v="1"/>
    <x v="10"/>
    <n v="2.2388059701492535"/>
    <n v="50"/>
    <x v="3"/>
    <x v="10"/>
  </r>
  <r>
    <x v="1486"/>
    <x v="1486"/>
    <x v="1484"/>
    <n v="20000"/>
    <n v="48"/>
    <x v="2"/>
    <x v="0"/>
    <s v="USD"/>
    <n v="1425009761"/>
    <n v="1422417761"/>
    <b v="0"/>
    <n v="3"/>
    <x v="1"/>
    <x v="10"/>
    <n v="0.24"/>
    <n v="16"/>
    <x v="3"/>
    <x v="10"/>
  </r>
  <r>
    <x v="1487"/>
    <x v="1487"/>
    <x v="1485"/>
    <n v="10000"/>
    <n v="0"/>
    <x v="2"/>
    <x v="0"/>
    <s v="USD"/>
    <n v="1470175271"/>
    <n v="1467583271"/>
    <b v="0"/>
    <n v="0"/>
    <x v="1"/>
    <x v="10"/>
    <n v="0"/>
    <e v="#DIV/0!"/>
    <x v="3"/>
    <x v="10"/>
  </r>
  <r>
    <x v="1488"/>
    <x v="1488"/>
    <x v="1486"/>
    <n v="15000"/>
    <n v="360"/>
    <x v="2"/>
    <x v="2"/>
    <s v="AUD"/>
    <n v="1388928660"/>
    <n v="1386336660"/>
    <b v="0"/>
    <n v="6"/>
    <x v="1"/>
    <x v="10"/>
    <n v="2.4"/>
    <n v="60"/>
    <x v="3"/>
    <x v="10"/>
  </r>
  <r>
    <x v="1489"/>
    <x v="1489"/>
    <x v="1487"/>
    <n v="5000"/>
    <n v="0"/>
    <x v="2"/>
    <x v="0"/>
    <s v="USD"/>
    <n v="1352994052"/>
    <n v="1350398452"/>
    <b v="0"/>
    <n v="0"/>
    <x v="1"/>
    <x v="10"/>
    <n v="0"/>
    <e v="#DIV/0!"/>
    <x v="3"/>
    <x v="10"/>
  </r>
  <r>
    <x v="1490"/>
    <x v="1490"/>
    <x v="1488"/>
    <n v="2900"/>
    <n v="895"/>
    <x v="2"/>
    <x v="0"/>
    <s v="USD"/>
    <n v="1380720474"/>
    <n v="1378214874"/>
    <b v="0"/>
    <n v="19"/>
    <x v="1"/>
    <x v="10"/>
    <n v="30.862068965517242"/>
    <n v="47.10526315789474"/>
    <x v="3"/>
    <x v="10"/>
  </r>
  <r>
    <x v="1491"/>
    <x v="1491"/>
    <x v="1489"/>
    <n v="1200"/>
    <n v="100"/>
    <x v="2"/>
    <x v="0"/>
    <s v="USD"/>
    <n v="1424014680"/>
    <n v="1418922443"/>
    <b v="0"/>
    <n v="1"/>
    <x v="1"/>
    <x v="10"/>
    <n v="8.3333333333333321"/>
    <n v="100"/>
    <x v="3"/>
    <x v="10"/>
  </r>
  <r>
    <x v="1492"/>
    <x v="1492"/>
    <x v="1490"/>
    <n v="4000"/>
    <n v="30"/>
    <x v="2"/>
    <x v="0"/>
    <s v="USD"/>
    <n v="1308431646"/>
    <n v="1305839646"/>
    <b v="0"/>
    <n v="2"/>
    <x v="1"/>
    <x v="10"/>
    <n v="0.75"/>
    <n v="15"/>
    <x v="3"/>
    <x v="10"/>
  </r>
  <r>
    <x v="1493"/>
    <x v="1493"/>
    <x v="1491"/>
    <n v="2400"/>
    <n v="0"/>
    <x v="2"/>
    <x v="0"/>
    <s v="USD"/>
    <n v="1371415675"/>
    <n v="1368823675"/>
    <b v="0"/>
    <n v="0"/>
    <x v="1"/>
    <x v="10"/>
    <n v="0"/>
    <e v="#DIV/0!"/>
    <x v="3"/>
    <x v="10"/>
  </r>
  <r>
    <x v="1494"/>
    <x v="1494"/>
    <x v="1492"/>
    <n v="5000"/>
    <n v="445"/>
    <x v="2"/>
    <x v="0"/>
    <s v="USD"/>
    <n v="1428075480"/>
    <n v="1425489613"/>
    <b v="0"/>
    <n v="11"/>
    <x v="1"/>
    <x v="10"/>
    <n v="8.9"/>
    <n v="40.454545454545453"/>
    <x v="3"/>
    <x v="10"/>
  </r>
  <r>
    <x v="1495"/>
    <x v="1495"/>
    <x v="1493"/>
    <n v="2000"/>
    <n v="0"/>
    <x v="2"/>
    <x v="0"/>
    <s v="USD"/>
    <n v="1314471431"/>
    <n v="1311879431"/>
    <b v="0"/>
    <n v="0"/>
    <x v="1"/>
    <x v="10"/>
    <n v="0"/>
    <e v="#DIV/0!"/>
    <x v="3"/>
    <x v="10"/>
  </r>
  <r>
    <x v="1496"/>
    <x v="1496"/>
    <x v="1494"/>
    <n v="1500"/>
    <n v="0"/>
    <x v="2"/>
    <x v="0"/>
    <s v="USD"/>
    <n v="1410866659"/>
    <n v="1405682659"/>
    <b v="0"/>
    <n v="0"/>
    <x v="1"/>
    <x v="10"/>
    <n v="0"/>
    <e v="#DIV/0!"/>
    <x v="3"/>
    <x v="10"/>
  </r>
  <r>
    <x v="1497"/>
    <x v="1497"/>
    <x v="1495"/>
    <n v="15000"/>
    <n v="1"/>
    <x v="2"/>
    <x v="0"/>
    <s v="USD"/>
    <n v="1375299780"/>
    <n v="1371655522"/>
    <b v="0"/>
    <n v="1"/>
    <x v="1"/>
    <x v="10"/>
    <n v="6.6666666666666671E-3"/>
    <n v="1"/>
    <x v="3"/>
    <x v="10"/>
  </r>
  <r>
    <x v="1498"/>
    <x v="1498"/>
    <x v="1496"/>
    <n v="3000"/>
    <n v="57"/>
    <x v="2"/>
    <x v="0"/>
    <s v="USD"/>
    <n v="1409787378"/>
    <n v="1405899378"/>
    <b v="0"/>
    <n v="3"/>
    <x v="1"/>
    <x v="10"/>
    <n v="1.9"/>
    <n v="19"/>
    <x v="3"/>
    <x v="10"/>
  </r>
  <r>
    <x v="1499"/>
    <x v="1499"/>
    <x v="1497"/>
    <n v="2000"/>
    <n v="5"/>
    <x v="2"/>
    <x v="0"/>
    <s v="USD"/>
    <n v="1470355833"/>
    <n v="1465171833"/>
    <b v="0"/>
    <n v="1"/>
    <x v="1"/>
    <x v="10"/>
    <n v="0.25"/>
    <n v="5"/>
    <x v="3"/>
    <x v="10"/>
  </r>
  <r>
    <x v="1500"/>
    <x v="1500"/>
    <x v="1498"/>
    <n v="2800"/>
    <n v="701"/>
    <x v="2"/>
    <x v="0"/>
    <s v="USD"/>
    <n v="1367444557"/>
    <n v="1364852557"/>
    <b v="0"/>
    <n v="15"/>
    <x v="1"/>
    <x v="10"/>
    <n v="25.035714285714285"/>
    <n v="46.733333333333334"/>
    <x v="3"/>
    <x v="10"/>
  </r>
  <r>
    <x v="1501"/>
    <x v="1501"/>
    <x v="1499"/>
    <n v="52000"/>
    <n v="86492"/>
    <x v="0"/>
    <x v="5"/>
    <s v="CAD"/>
    <n v="1436364023"/>
    <n v="1433772023"/>
    <b v="1"/>
    <n v="885"/>
    <x v="0"/>
    <x v="20"/>
    <n v="166.33076923076925"/>
    <n v="97.731073446327684"/>
    <x v="8"/>
    <x v="20"/>
  </r>
  <r>
    <x v="1502"/>
    <x v="1502"/>
    <x v="1500"/>
    <n v="22000"/>
    <n v="22318"/>
    <x v="0"/>
    <x v="1"/>
    <s v="GBP"/>
    <n v="1458943200"/>
    <n v="1456491680"/>
    <b v="1"/>
    <n v="329"/>
    <x v="0"/>
    <x v="20"/>
    <n v="101.44545454545455"/>
    <n v="67.835866261398181"/>
    <x v="8"/>
    <x v="20"/>
  </r>
  <r>
    <x v="1503"/>
    <x v="1503"/>
    <x v="1501"/>
    <n v="3750"/>
    <n v="4045.93"/>
    <x v="0"/>
    <x v="18"/>
    <s v="EUR"/>
    <n v="1477210801"/>
    <n v="1472026801"/>
    <b v="1"/>
    <n v="71"/>
    <x v="0"/>
    <x v="20"/>
    <n v="107.89146666666667"/>
    <n v="56.98492957746479"/>
    <x v="8"/>
    <x v="20"/>
  </r>
  <r>
    <x v="1504"/>
    <x v="1504"/>
    <x v="1502"/>
    <n v="6500"/>
    <n v="18066"/>
    <x v="0"/>
    <x v="1"/>
    <s v="GBP"/>
    <n v="1402389180"/>
    <n v="1399996024"/>
    <b v="1"/>
    <n v="269"/>
    <x v="0"/>
    <x v="20"/>
    <n v="277.93846153846158"/>
    <n v="67.159851301115239"/>
    <x v="8"/>
    <x v="20"/>
  </r>
  <r>
    <x v="1505"/>
    <x v="1505"/>
    <x v="1503"/>
    <n v="16000"/>
    <n v="16573"/>
    <x v="0"/>
    <x v="12"/>
    <s v="EUR"/>
    <n v="1458676860"/>
    <n v="1455446303"/>
    <b v="1"/>
    <n v="345"/>
    <x v="0"/>
    <x v="20"/>
    <n v="103.58125"/>
    <n v="48.037681159420288"/>
    <x v="8"/>
    <x v="20"/>
  </r>
  <r>
    <x v="1506"/>
    <x v="1506"/>
    <x v="1504"/>
    <n v="1500"/>
    <n v="1671"/>
    <x v="0"/>
    <x v="1"/>
    <s v="GBP"/>
    <n v="1406227904"/>
    <n v="1403635904"/>
    <b v="1"/>
    <n v="43"/>
    <x v="0"/>
    <x v="20"/>
    <n v="111.4"/>
    <n v="38.860465116279073"/>
    <x v="8"/>
    <x v="20"/>
  </r>
  <r>
    <x v="1507"/>
    <x v="1507"/>
    <x v="1505"/>
    <n v="1200"/>
    <n v="2580"/>
    <x v="0"/>
    <x v="0"/>
    <s v="USD"/>
    <n v="1273911000"/>
    <n v="1268822909"/>
    <b v="1"/>
    <n v="33"/>
    <x v="0"/>
    <x v="20"/>
    <n v="215"/>
    <n v="78.181818181818187"/>
    <x v="8"/>
    <x v="20"/>
  </r>
  <r>
    <x v="1508"/>
    <x v="1508"/>
    <x v="1506"/>
    <n v="18500"/>
    <n v="20491"/>
    <x v="0"/>
    <x v="0"/>
    <s v="USD"/>
    <n v="1403880281"/>
    <n v="1401201881"/>
    <b v="1"/>
    <n v="211"/>
    <x v="0"/>
    <x v="20"/>
    <n v="110.76216216216217"/>
    <n v="97.113744075829388"/>
    <x v="8"/>
    <x v="20"/>
  </r>
  <r>
    <x v="1509"/>
    <x v="1509"/>
    <x v="1507"/>
    <n v="17500"/>
    <n v="21637.22"/>
    <x v="0"/>
    <x v="12"/>
    <s v="EUR"/>
    <n v="1487113140"/>
    <n v="1484570885"/>
    <b v="1"/>
    <n v="196"/>
    <x v="0"/>
    <x v="20"/>
    <n v="123.64125714285714"/>
    <n v="110.39397959183674"/>
    <x v="8"/>
    <x v="20"/>
  </r>
  <r>
    <x v="1510"/>
    <x v="1510"/>
    <x v="1508"/>
    <n v="16000"/>
    <n v="16165.6"/>
    <x v="0"/>
    <x v="1"/>
    <s v="GBP"/>
    <n v="1405761278"/>
    <n v="1403169278"/>
    <b v="1"/>
    <n v="405"/>
    <x v="0"/>
    <x v="20"/>
    <n v="101.03500000000001"/>
    <n v="39.91506172839506"/>
    <x v="8"/>
    <x v="20"/>
  </r>
  <r>
    <x v="1511"/>
    <x v="1511"/>
    <x v="1509"/>
    <n v="14000"/>
    <n v="15651"/>
    <x v="0"/>
    <x v="0"/>
    <s v="USD"/>
    <n v="1447858804"/>
    <n v="1445263204"/>
    <b v="1"/>
    <n v="206"/>
    <x v="0"/>
    <x v="20"/>
    <n v="111.79285714285714"/>
    <n v="75.975728155339809"/>
    <x v="8"/>
    <x v="20"/>
  </r>
  <r>
    <x v="1512"/>
    <x v="1512"/>
    <x v="1510"/>
    <n v="3500"/>
    <n v="19557"/>
    <x v="0"/>
    <x v="0"/>
    <s v="USD"/>
    <n v="1486311939"/>
    <n v="1483719939"/>
    <b v="1"/>
    <n v="335"/>
    <x v="0"/>
    <x v="20"/>
    <n v="558.7714285714286"/>
    <n v="58.379104477611939"/>
    <x v="8"/>
    <x v="20"/>
  </r>
  <r>
    <x v="1513"/>
    <x v="1513"/>
    <x v="1511"/>
    <n v="8000"/>
    <n v="12001.5"/>
    <x v="0"/>
    <x v="1"/>
    <s v="GBP"/>
    <n v="1405523866"/>
    <n v="1402931866"/>
    <b v="1"/>
    <n v="215"/>
    <x v="0"/>
    <x v="20"/>
    <n v="150.01875000000001"/>
    <n v="55.82093023255814"/>
    <x v="8"/>
    <x v="20"/>
  </r>
  <r>
    <x v="1514"/>
    <x v="1514"/>
    <x v="1512"/>
    <n v="25000"/>
    <n v="26619"/>
    <x v="0"/>
    <x v="0"/>
    <s v="USD"/>
    <n v="1443363640"/>
    <n v="1439907640"/>
    <b v="1"/>
    <n v="176"/>
    <x v="0"/>
    <x v="20"/>
    <n v="106.476"/>
    <n v="151.24431818181819"/>
    <x v="8"/>
    <x v="20"/>
  </r>
  <r>
    <x v="1515"/>
    <x v="1515"/>
    <x v="1513"/>
    <n v="300000"/>
    <n v="471567"/>
    <x v="0"/>
    <x v="10"/>
    <s v="NOK"/>
    <n v="1458104697"/>
    <n v="1455516297"/>
    <b v="1"/>
    <n v="555"/>
    <x v="0"/>
    <x v="20"/>
    <n v="157.18899999999999"/>
    <n v="849.67027027027029"/>
    <x v="8"/>
    <x v="20"/>
  </r>
  <r>
    <x v="1516"/>
    <x v="1516"/>
    <x v="1514"/>
    <n v="17000"/>
    <n v="18472"/>
    <x v="0"/>
    <x v="0"/>
    <s v="USD"/>
    <n v="1475762400"/>
    <n v="1473160292"/>
    <b v="1"/>
    <n v="116"/>
    <x v="0"/>
    <x v="20"/>
    <n v="108.65882352941176"/>
    <n v="159.24137931034483"/>
    <x v="8"/>
    <x v="20"/>
  </r>
  <r>
    <x v="1517"/>
    <x v="1517"/>
    <x v="1515"/>
    <n v="15000"/>
    <n v="24297"/>
    <x v="0"/>
    <x v="0"/>
    <s v="USD"/>
    <n v="1417845600"/>
    <n v="1415194553"/>
    <b v="1"/>
    <n v="615"/>
    <x v="0"/>
    <x v="20"/>
    <n v="161.97999999999999"/>
    <n v="39.507317073170732"/>
    <x v="8"/>
    <x v="20"/>
  </r>
  <r>
    <x v="1518"/>
    <x v="1518"/>
    <x v="1516"/>
    <n v="15000"/>
    <n v="30805"/>
    <x v="0"/>
    <x v="0"/>
    <s v="USD"/>
    <n v="1401565252"/>
    <n v="1398973252"/>
    <b v="1"/>
    <n v="236"/>
    <x v="0"/>
    <x v="20"/>
    <n v="205.36666666666665"/>
    <n v="130.52966101694915"/>
    <x v="8"/>
    <x v="20"/>
  </r>
  <r>
    <x v="1519"/>
    <x v="1519"/>
    <x v="1517"/>
    <n v="9000"/>
    <n v="9302.75"/>
    <x v="0"/>
    <x v="0"/>
    <s v="USD"/>
    <n v="1403301540"/>
    <n v="1400867283"/>
    <b v="1"/>
    <n v="145"/>
    <x v="0"/>
    <x v="20"/>
    <n v="103.36388888888889"/>
    <n v="64.156896551724131"/>
    <x v="8"/>
    <x v="20"/>
  </r>
  <r>
    <x v="1520"/>
    <x v="1520"/>
    <x v="1518"/>
    <n v="18000"/>
    <n v="18625"/>
    <x v="0"/>
    <x v="0"/>
    <s v="USD"/>
    <n v="1418961600"/>
    <n v="1415824513"/>
    <b v="1"/>
    <n v="167"/>
    <x v="0"/>
    <x v="20"/>
    <n v="103.47222222222223"/>
    <n v="111.52694610778443"/>
    <x v="8"/>
    <x v="20"/>
  </r>
  <r>
    <x v="1521"/>
    <x v="1521"/>
    <x v="1519"/>
    <n v="37500"/>
    <n v="40055"/>
    <x v="0"/>
    <x v="0"/>
    <s v="USD"/>
    <n v="1465272091"/>
    <n v="1462248091"/>
    <b v="1"/>
    <n v="235"/>
    <x v="0"/>
    <x v="20"/>
    <n v="106.81333333333333"/>
    <n v="170.44680851063831"/>
    <x v="8"/>
    <x v="20"/>
  </r>
  <r>
    <x v="1522"/>
    <x v="1522"/>
    <x v="1520"/>
    <n v="43500"/>
    <n v="60450.1"/>
    <x v="0"/>
    <x v="0"/>
    <s v="USD"/>
    <n v="1413575739"/>
    <n v="1410983739"/>
    <b v="1"/>
    <n v="452"/>
    <x v="0"/>
    <x v="20"/>
    <n v="138.96574712643678"/>
    <n v="133.7391592920354"/>
    <x v="8"/>
    <x v="20"/>
  </r>
  <r>
    <x v="1523"/>
    <x v="1523"/>
    <x v="1521"/>
    <n v="18500"/>
    <n v="23096"/>
    <x v="0"/>
    <x v="0"/>
    <s v="USD"/>
    <n v="1419292800"/>
    <n v="1416592916"/>
    <b v="1"/>
    <n v="241"/>
    <x v="0"/>
    <x v="20"/>
    <n v="124.84324324324325"/>
    <n v="95.834024896265561"/>
    <x v="8"/>
    <x v="20"/>
  </r>
  <r>
    <x v="1524"/>
    <x v="1524"/>
    <x v="1522"/>
    <n v="3000"/>
    <n v="6210"/>
    <x v="0"/>
    <x v="11"/>
    <s v="SEK"/>
    <n v="1487592090"/>
    <n v="1485000090"/>
    <b v="1"/>
    <n v="28"/>
    <x v="0"/>
    <x v="20"/>
    <n v="206.99999999999997"/>
    <n v="221.78571428571428"/>
    <x v="8"/>
    <x v="20"/>
  </r>
  <r>
    <x v="1525"/>
    <x v="1525"/>
    <x v="1523"/>
    <n v="2600"/>
    <n v="4524.1499999999996"/>
    <x v="0"/>
    <x v="0"/>
    <s v="USD"/>
    <n v="1471539138"/>
    <n v="1468947138"/>
    <b v="1"/>
    <n v="140"/>
    <x v="0"/>
    <x v="20"/>
    <n v="174.00576923076923"/>
    <n v="32.315357142857138"/>
    <x v="8"/>
    <x v="20"/>
  </r>
  <r>
    <x v="1526"/>
    <x v="1526"/>
    <x v="1524"/>
    <n v="23000"/>
    <n v="27675"/>
    <x v="0"/>
    <x v="0"/>
    <s v="USD"/>
    <n v="1453185447"/>
    <n v="1448951847"/>
    <b v="1"/>
    <n v="280"/>
    <x v="0"/>
    <x v="20"/>
    <n v="120.32608695652173"/>
    <n v="98.839285714285708"/>
    <x v="8"/>
    <x v="20"/>
  </r>
  <r>
    <x v="1527"/>
    <x v="1527"/>
    <x v="1525"/>
    <n v="3500"/>
    <n v="3865.55"/>
    <x v="0"/>
    <x v="0"/>
    <s v="USD"/>
    <n v="1489497886"/>
    <n v="1487082286"/>
    <b v="1"/>
    <n v="70"/>
    <x v="0"/>
    <x v="20"/>
    <n v="110.44428571428573"/>
    <n v="55.222142857142863"/>
    <x v="8"/>
    <x v="20"/>
  </r>
  <r>
    <x v="1528"/>
    <x v="1528"/>
    <x v="1526"/>
    <n v="3000"/>
    <n v="8447"/>
    <x v="0"/>
    <x v="0"/>
    <s v="USD"/>
    <n v="1485907200"/>
    <n v="1483292122"/>
    <b v="1"/>
    <n v="160"/>
    <x v="0"/>
    <x v="20"/>
    <n v="281.56666666666666"/>
    <n v="52.793750000000003"/>
    <x v="8"/>
    <x v="20"/>
  </r>
  <r>
    <x v="1529"/>
    <x v="1529"/>
    <x v="1527"/>
    <n v="19000"/>
    <n v="19129"/>
    <x v="0"/>
    <x v="0"/>
    <s v="USD"/>
    <n v="1426773920"/>
    <n v="1424185520"/>
    <b v="1"/>
    <n v="141"/>
    <x v="0"/>
    <x v="20"/>
    <n v="100.67894736842105"/>
    <n v="135.66666666666666"/>
    <x v="8"/>
    <x v="20"/>
  </r>
  <r>
    <x v="1530"/>
    <x v="1530"/>
    <x v="1528"/>
    <n v="35000"/>
    <n v="47189"/>
    <x v="0"/>
    <x v="0"/>
    <s v="USD"/>
    <n v="1445624695"/>
    <n v="1443464695"/>
    <b v="1"/>
    <n v="874"/>
    <x v="0"/>
    <x v="20"/>
    <n v="134.82571428571427"/>
    <n v="53.991990846681922"/>
    <x v="8"/>
    <x v="20"/>
  </r>
  <r>
    <x v="1531"/>
    <x v="1531"/>
    <x v="1529"/>
    <n v="2350"/>
    <n v="4135"/>
    <x v="0"/>
    <x v="0"/>
    <s v="USD"/>
    <n v="1417402800"/>
    <n v="1414610126"/>
    <b v="1"/>
    <n v="73"/>
    <x v="0"/>
    <x v="20"/>
    <n v="175.95744680851064"/>
    <n v="56.643835616438359"/>
    <x v="8"/>
    <x v="20"/>
  </r>
  <r>
    <x v="1532"/>
    <x v="1532"/>
    <x v="1530"/>
    <n v="5000"/>
    <n v="24201"/>
    <x v="0"/>
    <x v="2"/>
    <s v="AUD"/>
    <n v="1455548400"/>
    <n v="1453461865"/>
    <b v="1"/>
    <n v="294"/>
    <x v="0"/>
    <x v="20"/>
    <n v="484.02000000000004"/>
    <n v="82.316326530612244"/>
    <x v="8"/>
    <x v="20"/>
  </r>
  <r>
    <x v="1533"/>
    <x v="1533"/>
    <x v="1531"/>
    <n v="45000"/>
    <n v="65313"/>
    <x v="0"/>
    <x v="0"/>
    <s v="USD"/>
    <n v="1462161540"/>
    <n v="1457913777"/>
    <b v="1"/>
    <n v="740"/>
    <x v="0"/>
    <x v="20"/>
    <n v="145.14000000000001"/>
    <n v="88.26081081081081"/>
    <x v="8"/>
    <x v="20"/>
  </r>
  <r>
    <x v="1534"/>
    <x v="1534"/>
    <x v="1532"/>
    <n v="7500"/>
    <n v="31330"/>
    <x v="0"/>
    <x v="0"/>
    <s v="USD"/>
    <n v="1441383062"/>
    <n v="1438791062"/>
    <b v="1"/>
    <n v="369"/>
    <x v="0"/>
    <x v="20"/>
    <n v="417.73333333333335"/>
    <n v="84.905149051490511"/>
    <x v="8"/>
    <x v="20"/>
  </r>
  <r>
    <x v="1535"/>
    <x v="1535"/>
    <x v="1533"/>
    <n v="4000"/>
    <n v="5297"/>
    <x v="0"/>
    <x v="0"/>
    <s v="USD"/>
    <n v="1464040800"/>
    <n v="1461527631"/>
    <b v="1"/>
    <n v="110"/>
    <x v="0"/>
    <x v="20"/>
    <n v="132.42499999999998"/>
    <n v="48.154545454545456"/>
    <x v="8"/>
    <x v="20"/>
  </r>
  <r>
    <x v="1536"/>
    <x v="1536"/>
    <x v="1534"/>
    <n v="12000"/>
    <n v="30037.01"/>
    <x v="0"/>
    <x v="0"/>
    <s v="USD"/>
    <n v="1440702910"/>
    <n v="1438110910"/>
    <b v="1"/>
    <n v="455"/>
    <x v="0"/>
    <x v="20"/>
    <n v="250.30841666666666"/>
    <n v="66.015406593406595"/>
    <x v="8"/>
    <x v="20"/>
  </r>
  <r>
    <x v="1537"/>
    <x v="1537"/>
    <x v="1535"/>
    <n v="12000"/>
    <n v="21588"/>
    <x v="0"/>
    <x v="12"/>
    <s v="EUR"/>
    <n v="1470506400"/>
    <n v="1467358427"/>
    <b v="1"/>
    <n v="224"/>
    <x v="0"/>
    <x v="20"/>
    <n v="179.9"/>
    <n v="96.375"/>
    <x v="8"/>
    <x v="20"/>
  </r>
  <r>
    <x v="1538"/>
    <x v="1538"/>
    <x v="1536"/>
    <n v="7000"/>
    <n v="7184"/>
    <x v="0"/>
    <x v="0"/>
    <s v="USD"/>
    <n v="1421952370"/>
    <n v="1418064370"/>
    <b v="1"/>
    <n v="46"/>
    <x v="0"/>
    <x v="20"/>
    <n v="102.62857142857142"/>
    <n v="156.17391304347825"/>
    <x v="8"/>
    <x v="20"/>
  </r>
  <r>
    <x v="1539"/>
    <x v="1539"/>
    <x v="1537"/>
    <n v="20000"/>
    <n v="27197.22"/>
    <x v="0"/>
    <x v="0"/>
    <s v="USD"/>
    <n v="1483481019"/>
    <n v="1480629819"/>
    <b v="0"/>
    <n v="284"/>
    <x v="0"/>
    <x v="20"/>
    <n v="135.98609999999999"/>
    <n v="95.764859154929582"/>
    <x v="8"/>
    <x v="20"/>
  </r>
  <r>
    <x v="1540"/>
    <x v="1540"/>
    <x v="1538"/>
    <n v="15000"/>
    <n v="17680"/>
    <x v="0"/>
    <x v="0"/>
    <s v="USD"/>
    <n v="1416964500"/>
    <n v="1414368616"/>
    <b v="1"/>
    <n v="98"/>
    <x v="0"/>
    <x v="20"/>
    <n v="117.86666666666667"/>
    <n v="180.40816326530611"/>
    <x v="8"/>
    <x v="20"/>
  </r>
  <r>
    <x v="1541"/>
    <x v="1541"/>
    <x v="1539"/>
    <n v="18000"/>
    <n v="6"/>
    <x v="2"/>
    <x v="0"/>
    <s v="USD"/>
    <n v="1420045538"/>
    <n v="1417453538"/>
    <b v="0"/>
    <n v="2"/>
    <x v="1"/>
    <x v="24"/>
    <n v="3.3333333333333333E-2"/>
    <n v="3"/>
    <x v="8"/>
    <x v="24"/>
  </r>
  <r>
    <x v="1542"/>
    <x v="1542"/>
    <x v="1540"/>
    <n v="500"/>
    <n v="20"/>
    <x v="2"/>
    <x v="5"/>
    <s v="CAD"/>
    <n v="1435708500"/>
    <n v="1434412500"/>
    <b v="0"/>
    <n v="1"/>
    <x v="1"/>
    <x v="24"/>
    <n v="4"/>
    <n v="20"/>
    <x v="8"/>
    <x v="24"/>
  </r>
  <r>
    <x v="1543"/>
    <x v="1543"/>
    <x v="1541"/>
    <n v="2250"/>
    <n v="10"/>
    <x v="2"/>
    <x v="0"/>
    <s v="USD"/>
    <n v="1416662034"/>
    <n v="1414066434"/>
    <b v="0"/>
    <n v="1"/>
    <x v="1"/>
    <x v="24"/>
    <n v="0.44444444444444442"/>
    <n v="10"/>
    <x v="8"/>
    <x v="24"/>
  </r>
  <r>
    <x v="1544"/>
    <x v="1544"/>
    <x v="1542"/>
    <n v="1000"/>
    <n v="0"/>
    <x v="2"/>
    <x v="0"/>
    <s v="USD"/>
    <n v="1427847480"/>
    <n v="1424222024"/>
    <b v="0"/>
    <n v="0"/>
    <x v="1"/>
    <x v="24"/>
    <n v="0"/>
    <e v="#DIV/0!"/>
    <x v="8"/>
    <x v="24"/>
  </r>
  <r>
    <x v="1545"/>
    <x v="1545"/>
    <x v="1543"/>
    <n v="3000"/>
    <n v="1"/>
    <x v="2"/>
    <x v="0"/>
    <s v="USD"/>
    <n v="1425330960"/>
    <n v="1422393234"/>
    <b v="0"/>
    <n v="1"/>
    <x v="1"/>
    <x v="24"/>
    <n v="3.3333333333333333E-2"/>
    <n v="1"/>
    <x v="8"/>
    <x v="24"/>
  </r>
  <r>
    <x v="1546"/>
    <x v="1546"/>
    <x v="1544"/>
    <n v="1000"/>
    <n v="289"/>
    <x v="2"/>
    <x v="1"/>
    <s v="GBP"/>
    <n v="1410930399"/>
    <n v="1405746399"/>
    <b v="0"/>
    <n v="11"/>
    <x v="1"/>
    <x v="24"/>
    <n v="28.9"/>
    <n v="26.272727272727273"/>
    <x v="8"/>
    <x v="24"/>
  </r>
  <r>
    <x v="1547"/>
    <x v="1547"/>
    <x v="1545"/>
    <n v="20"/>
    <n v="0"/>
    <x v="2"/>
    <x v="0"/>
    <s v="USD"/>
    <n v="1487844882"/>
    <n v="1487240082"/>
    <b v="0"/>
    <n v="0"/>
    <x v="1"/>
    <x v="24"/>
    <n v="0"/>
    <e v="#DIV/0!"/>
    <x v="8"/>
    <x v="24"/>
  </r>
  <r>
    <x v="1548"/>
    <x v="1548"/>
    <x v="1546"/>
    <n v="700"/>
    <n v="60"/>
    <x v="2"/>
    <x v="0"/>
    <s v="USD"/>
    <n v="1447020620"/>
    <n v="1444425020"/>
    <b v="0"/>
    <n v="1"/>
    <x v="1"/>
    <x v="24"/>
    <n v="8.5714285714285712"/>
    <n v="60"/>
    <x v="8"/>
    <x v="24"/>
  </r>
  <r>
    <x v="1549"/>
    <x v="1549"/>
    <x v="1547"/>
    <n v="500"/>
    <n v="170"/>
    <x v="2"/>
    <x v="0"/>
    <s v="USD"/>
    <n v="1446524159"/>
    <n v="1443928559"/>
    <b v="0"/>
    <n v="6"/>
    <x v="1"/>
    <x v="24"/>
    <n v="34"/>
    <n v="28.333333333333332"/>
    <x v="8"/>
    <x v="24"/>
  </r>
  <r>
    <x v="1550"/>
    <x v="1550"/>
    <x v="1548"/>
    <n v="750"/>
    <n v="101"/>
    <x v="2"/>
    <x v="1"/>
    <s v="GBP"/>
    <n v="1463050034"/>
    <n v="1460458034"/>
    <b v="0"/>
    <n v="7"/>
    <x v="1"/>
    <x v="24"/>
    <n v="13.466666666666665"/>
    <n v="14.428571428571429"/>
    <x v="8"/>
    <x v="24"/>
  </r>
  <r>
    <x v="1551"/>
    <x v="1551"/>
    <x v="1549"/>
    <n v="3500"/>
    <n v="0"/>
    <x v="2"/>
    <x v="0"/>
    <s v="USD"/>
    <n v="1432756039"/>
    <n v="1430164039"/>
    <b v="0"/>
    <n v="0"/>
    <x v="1"/>
    <x v="24"/>
    <n v="0"/>
    <e v="#DIV/0!"/>
    <x v="8"/>
    <x v="24"/>
  </r>
  <r>
    <x v="1552"/>
    <x v="1552"/>
    <x v="1550"/>
    <n v="4300"/>
    <n v="2115"/>
    <x v="2"/>
    <x v="0"/>
    <s v="USD"/>
    <n v="1412135940"/>
    <n v="1410366708"/>
    <b v="0"/>
    <n v="16"/>
    <x v="1"/>
    <x v="24"/>
    <n v="49.186046511627907"/>
    <n v="132.1875"/>
    <x v="8"/>
    <x v="24"/>
  </r>
  <r>
    <x v="1553"/>
    <x v="1553"/>
    <x v="1551"/>
    <n v="6000"/>
    <n v="0"/>
    <x v="2"/>
    <x v="0"/>
    <s v="USD"/>
    <n v="1441176447"/>
    <n v="1438584447"/>
    <b v="0"/>
    <n v="0"/>
    <x v="1"/>
    <x v="24"/>
    <n v="0"/>
    <e v="#DIV/0!"/>
    <x v="8"/>
    <x v="24"/>
  </r>
  <r>
    <x v="1554"/>
    <x v="1554"/>
    <x v="1552"/>
    <n v="20000"/>
    <n v="0"/>
    <x v="2"/>
    <x v="2"/>
    <s v="AUD"/>
    <n v="1438495390"/>
    <n v="1435903390"/>
    <b v="0"/>
    <n v="0"/>
    <x v="1"/>
    <x v="24"/>
    <n v="0"/>
    <e v="#DIV/0!"/>
    <x v="8"/>
    <x v="24"/>
  </r>
  <r>
    <x v="1555"/>
    <x v="1555"/>
    <x v="1553"/>
    <n v="750"/>
    <n v="0"/>
    <x v="2"/>
    <x v="0"/>
    <s v="USD"/>
    <n v="1442509200"/>
    <n v="1440513832"/>
    <b v="0"/>
    <n v="0"/>
    <x v="1"/>
    <x v="24"/>
    <n v="0"/>
    <e v="#DIV/0!"/>
    <x v="8"/>
    <x v="24"/>
  </r>
  <r>
    <x v="1556"/>
    <x v="1556"/>
    <x v="1554"/>
    <n v="1500"/>
    <n v="677"/>
    <x v="2"/>
    <x v="5"/>
    <s v="CAD"/>
    <n v="1467603624"/>
    <n v="1465011624"/>
    <b v="0"/>
    <n v="12"/>
    <x v="1"/>
    <x v="24"/>
    <n v="45.133333333333333"/>
    <n v="56.416666666666664"/>
    <x v="8"/>
    <x v="24"/>
  </r>
  <r>
    <x v="1557"/>
    <x v="1557"/>
    <x v="1555"/>
    <n v="2500"/>
    <n v="100"/>
    <x v="2"/>
    <x v="0"/>
    <s v="USD"/>
    <n v="1411227633"/>
    <n v="1408549233"/>
    <b v="0"/>
    <n v="1"/>
    <x v="1"/>
    <x v="24"/>
    <n v="4"/>
    <n v="100"/>
    <x v="8"/>
    <x v="24"/>
  </r>
  <r>
    <x v="1558"/>
    <x v="1558"/>
    <x v="1556"/>
    <n v="750"/>
    <n v="35"/>
    <x v="2"/>
    <x v="1"/>
    <s v="GBP"/>
    <n v="1440763920"/>
    <n v="1435656759"/>
    <b v="0"/>
    <n v="3"/>
    <x v="1"/>
    <x v="24"/>
    <n v="4.666666666666667"/>
    <n v="11.666666666666666"/>
    <x v="8"/>
    <x v="24"/>
  </r>
  <r>
    <x v="1559"/>
    <x v="1559"/>
    <x v="1557"/>
    <n v="15000"/>
    <n v="50"/>
    <x v="2"/>
    <x v="0"/>
    <s v="USD"/>
    <n v="1430270199"/>
    <n v="1428974199"/>
    <b v="0"/>
    <n v="1"/>
    <x v="1"/>
    <x v="24"/>
    <n v="0.33333333333333337"/>
    <n v="50"/>
    <x v="8"/>
    <x v="24"/>
  </r>
  <r>
    <x v="1560"/>
    <x v="1560"/>
    <x v="1558"/>
    <n v="2500"/>
    <n v="94"/>
    <x v="2"/>
    <x v="0"/>
    <s v="USD"/>
    <n v="1415842193"/>
    <n v="1414110593"/>
    <b v="0"/>
    <n v="4"/>
    <x v="1"/>
    <x v="24"/>
    <n v="3.7600000000000002"/>
    <n v="23.5"/>
    <x v="8"/>
    <x v="24"/>
  </r>
  <r>
    <x v="1561"/>
    <x v="1561"/>
    <x v="1559"/>
    <n v="10000"/>
    <n v="67"/>
    <x v="1"/>
    <x v="0"/>
    <s v="USD"/>
    <n v="1383789603"/>
    <n v="1381194003"/>
    <b v="0"/>
    <n v="1"/>
    <x v="1"/>
    <x v="25"/>
    <n v="0.67"/>
    <n v="67"/>
    <x v="3"/>
    <x v="25"/>
  </r>
  <r>
    <x v="1562"/>
    <x v="1562"/>
    <x v="1560"/>
    <n v="4000"/>
    <n v="0"/>
    <x v="1"/>
    <x v="0"/>
    <s v="USD"/>
    <n v="1259715000"/>
    <n v="1253712916"/>
    <b v="0"/>
    <n v="0"/>
    <x v="1"/>
    <x v="25"/>
    <n v="0"/>
    <e v="#DIV/0!"/>
    <x v="3"/>
    <x v="25"/>
  </r>
  <r>
    <x v="1563"/>
    <x v="1563"/>
    <x v="1561"/>
    <n v="6000"/>
    <n v="85"/>
    <x v="1"/>
    <x v="1"/>
    <s v="GBP"/>
    <n v="1394815751"/>
    <n v="1389635351"/>
    <b v="0"/>
    <n v="2"/>
    <x v="1"/>
    <x v="25"/>
    <n v="1.4166666666666665"/>
    <n v="42.5"/>
    <x v="3"/>
    <x v="25"/>
  </r>
  <r>
    <x v="1564"/>
    <x v="1564"/>
    <x v="1562"/>
    <n v="10000"/>
    <n v="10"/>
    <x v="1"/>
    <x v="0"/>
    <s v="USD"/>
    <n v="1432843500"/>
    <n v="1430124509"/>
    <b v="0"/>
    <n v="1"/>
    <x v="1"/>
    <x v="25"/>
    <n v="0.1"/>
    <n v="10"/>
    <x v="3"/>
    <x v="25"/>
  </r>
  <r>
    <x v="1565"/>
    <x v="1565"/>
    <x v="1563"/>
    <n v="4000"/>
    <n v="100"/>
    <x v="1"/>
    <x v="0"/>
    <s v="USD"/>
    <n v="1307554261"/>
    <n v="1304962261"/>
    <b v="0"/>
    <n v="1"/>
    <x v="1"/>
    <x v="25"/>
    <n v="2.5"/>
    <n v="100"/>
    <x v="3"/>
    <x v="25"/>
  </r>
  <r>
    <x v="1566"/>
    <x v="1566"/>
    <x v="1564"/>
    <n v="30000"/>
    <n v="6375"/>
    <x v="1"/>
    <x v="0"/>
    <s v="USD"/>
    <n v="1469656800"/>
    <n v="1467151204"/>
    <b v="0"/>
    <n v="59"/>
    <x v="1"/>
    <x v="25"/>
    <n v="21.25"/>
    <n v="108.05084745762711"/>
    <x v="3"/>
    <x v="25"/>
  </r>
  <r>
    <x v="1567"/>
    <x v="1567"/>
    <x v="1565"/>
    <n v="8500"/>
    <n v="350"/>
    <x v="1"/>
    <x v="0"/>
    <s v="USD"/>
    <n v="1392595200"/>
    <n v="1391293745"/>
    <b v="0"/>
    <n v="13"/>
    <x v="1"/>
    <x v="25"/>
    <n v="4.117647058823529"/>
    <n v="26.923076923076923"/>
    <x v="3"/>
    <x v="25"/>
  </r>
  <r>
    <x v="1568"/>
    <x v="1568"/>
    <x v="1566"/>
    <n v="25000"/>
    <n v="3410"/>
    <x v="1"/>
    <x v="0"/>
    <s v="USD"/>
    <n v="1419384585"/>
    <n v="1416360585"/>
    <b v="0"/>
    <n v="22"/>
    <x v="1"/>
    <x v="25"/>
    <n v="13.639999999999999"/>
    <n v="155"/>
    <x v="3"/>
    <x v="25"/>
  </r>
  <r>
    <x v="1569"/>
    <x v="1569"/>
    <x v="1567"/>
    <n v="30000"/>
    <n v="0"/>
    <x v="1"/>
    <x v="0"/>
    <s v="USD"/>
    <n v="1369498714"/>
    <n v="1366906714"/>
    <b v="0"/>
    <n v="0"/>
    <x v="1"/>
    <x v="25"/>
    <n v="0"/>
    <e v="#DIV/0!"/>
    <x v="3"/>
    <x v="25"/>
  </r>
  <r>
    <x v="1570"/>
    <x v="1570"/>
    <x v="1568"/>
    <n v="6000"/>
    <n v="2484"/>
    <x v="1"/>
    <x v="0"/>
    <s v="USD"/>
    <n v="1460140282"/>
    <n v="1457551882"/>
    <b v="0"/>
    <n v="52"/>
    <x v="1"/>
    <x v="25"/>
    <n v="41.4"/>
    <n v="47.769230769230766"/>
    <x v="3"/>
    <x v="25"/>
  </r>
  <r>
    <x v="1571"/>
    <x v="1571"/>
    <x v="1569"/>
    <n v="12100"/>
    <n v="80"/>
    <x v="1"/>
    <x v="1"/>
    <s v="GBP"/>
    <n v="1434738483"/>
    <n v="1432146483"/>
    <b v="0"/>
    <n v="4"/>
    <x v="1"/>
    <x v="25"/>
    <n v="0.66115702479338845"/>
    <n v="20"/>
    <x v="3"/>
    <x v="25"/>
  </r>
  <r>
    <x v="1572"/>
    <x v="1572"/>
    <x v="1570"/>
    <n v="2500"/>
    <n v="125"/>
    <x v="1"/>
    <x v="1"/>
    <s v="GBP"/>
    <n v="1456703940"/>
    <n v="1454546859"/>
    <b v="0"/>
    <n v="3"/>
    <x v="1"/>
    <x v="25"/>
    <n v="5"/>
    <n v="41.666666666666664"/>
    <x v="3"/>
    <x v="25"/>
  </r>
  <r>
    <x v="1573"/>
    <x v="1573"/>
    <x v="1571"/>
    <n v="9000"/>
    <n v="223"/>
    <x v="1"/>
    <x v="5"/>
    <s v="CAD"/>
    <n v="1491019140"/>
    <n v="1487548802"/>
    <b v="0"/>
    <n v="3"/>
    <x v="1"/>
    <x v="25"/>
    <n v="2.4777777777777779"/>
    <n v="74.333333333333329"/>
    <x v="3"/>
    <x v="25"/>
  </r>
  <r>
    <x v="1574"/>
    <x v="1574"/>
    <x v="1572"/>
    <n v="10000"/>
    <n v="506"/>
    <x v="1"/>
    <x v="0"/>
    <s v="USD"/>
    <n v="1424211329"/>
    <n v="1421187329"/>
    <b v="0"/>
    <n v="6"/>
    <x v="1"/>
    <x v="25"/>
    <n v="5.0599999999999996"/>
    <n v="84.333333333333329"/>
    <x v="3"/>
    <x v="25"/>
  </r>
  <r>
    <x v="1575"/>
    <x v="1575"/>
    <x v="1573"/>
    <n v="10000"/>
    <n v="2291"/>
    <x v="1"/>
    <x v="0"/>
    <s v="USD"/>
    <n v="1404909296"/>
    <n v="1402317296"/>
    <b v="0"/>
    <n v="35"/>
    <x v="1"/>
    <x v="25"/>
    <n v="22.91"/>
    <n v="65.457142857142856"/>
    <x v="3"/>
    <x v="25"/>
  </r>
  <r>
    <x v="1576"/>
    <x v="1576"/>
    <x v="1574"/>
    <n v="5000"/>
    <n v="650"/>
    <x v="1"/>
    <x v="0"/>
    <s v="USD"/>
    <n v="1435698368"/>
    <n v="1431810368"/>
    <b v="0"/>
    <n v="10"/>
    <x v="1"/>
    <x v="25"/>
    <n v="13"/>
    <n v="65"/>
    <x v="3"/>
    <x v="25"/>
  </r>
  <r>
    <x v="1577"/>
    <x v="1577"/>
    <x v="1575"/>
    <n v="10000"/>
    <n v="55"/>
    <x v="1"/>
    <x v="0"/>
    <s v="USD"/>
    <n v="1343161248"/>
    <n v="1337977248"/>
    <b v="0"/>
    <n v="2"/>
    <x v="1"/>
    <x v="25"/>
    <n v="0.54999999999999993"/>
    <n v="27.5"/>
    <x v="3"/>
    <x v="25"/>
  </r>
  <r>
    <x v="1578"/>
    <x v="1578"/>
    <x v="1576"/>
    <n v="1897"/>
    <n v="205"/>
    <x v="1"/>
    <x v="0"/>
    <s v="USD"/>
    <n v="1283392800"/>
    <n v="1281317691"/>
    <b v="0"/>
    <n v="4"/>
    <x v="1"/>
    <x v="25"/>
    <n v="10.806536636794938"/>
    <n v="51.25"/>
    <x v="3"/>
    <x v="25"/>
  </r>
  <r>
    <x v="1579"/>
    <x v="1579"/>
    <x v="1577"/>
    <n v="3333"/>
    <n v="28"/>
    <x v="1"/>
    <x v="0"/>
    <s v="USD"/>
    <n v="1377734091"/>
    <n v="1374882891"/>
    <b v="0"/>
    <n v="2"/>
    <x v="1"/>
    <x v="25"/>
    <n v="0.84008400840084008"/>
    <n v="14"/>
    <x v="3"/>
    <x v="25"/>
  </r>
  <r>
    <x v="1580"/>
    <x v="1580"/>
    <x v="1578"/>
    <n v="1750"/>
    <n v="0"/>
    <x v="1"/>
    <x v="0"/>
    <s v="USD"/>
    <n v="1337562726"/>
    <n v="1332378726"/>
    <b v="0"/>
    <n v="0"/>
    <x v="1"/>
    <x v="25"/>
    <n v="0"/>
    <e v="#DIV/0!"/>
    <x v="3"/>
    <x v="25"/>
  </r>
  <r>
    <x v="1581"/>
    <x v="1581"/>
    <x v="1579"/>
    <n v="1000"/>
    <n v="5"/>
    <x v="2"/>
    <x v="1"/>
    <s v="GBP"/>
    <n v="1450521990"/>
    <n v="1447757190"/>
    <b v="0"/>
    <n v="1"/>
    <x v="1"/>
    <x v="26"/>
    <n v="0.5"/>
    <n v="5"/>
    <x v="8"/>
    <x v="26"/>
  </r>
  <r>
    <x v="1582"/>
    <x v="1582"/>
    <x v="1580"/>
    <n v="1000"/>
    <n v="93"/>
    <x v="2"/>
    <x v="0"/>
    <s v="USD"/>
    <n v="1445894400"/>
    <n v="1440961053"/>
    <b v="0"/>
    <n v="3"/>
    <x v="1"/>
    <x v="26"/>
    <n v="9.3000000000000007"/>
    <n v="31"/>
    <x v="8"/>
    <x v="26"/>
  </r>
  <r>
    <x v="1583"/>
    <x v="1583"/>
    <x v="1581"/>
    <n v="20000"/>
    <n v="15"/>
    <x v="2"/>
    <x v="1"/>
    <s v="GBP"/>
    <n v="1411681391"/>
    <n v="1409089391"/>
    <b v="0"/>
    <n v="1"/>
    <x v="1"/>
    <x v="26"/>
    <n v="7.4999999999999997E-2"/>
    <n v="15"/>
    <x v="8"/>
    <x v="26"/>
  </r>
  <r>
    <x v="1584"/>
    <x v="1584"/>
    <x v="1582"/>
    <n v="1200"/>
    <n v="0"/>
    <x v="2"/>
    <x v="0"/>
    <s v="USD"/>
    <n v="1401464101"/>
    <n v="1400600101"/>
    <b v="0"/>
    <n v="0"/>
    <x v="1"/>
    <x v="26"/>
    <n v="0"/>
    <e v="#DIV/0!"/>
    <x v="8"/>
    <x v="26"/>
  </r>
  <r>
    <x v="1585"/>
    <x v="1585"/>
    <x v="1583"/>
    <n v="2000"/>
    <n v="1580"/>
    <x v="2"/>
    <x v="5"/>
    <s v="CAD"/>
    <n v="1482663600"/>
    <n v="1480800568"/>
    <b v="0"/>
    <n v="12"/>
    <x v="1"/>
    <x v="26"/>
    <n v="79"/>
    <n v="131.66666666666666"/>
    <x v="8"/>
    <x v="26"/>
  </r>
  <r>
    <x v="1586"/>
    <x v="1586"/>
    <x v="1584"/>
    <n v="1500"/>
    <n v="0"/>
    <x v="2"/>
    <x v="0"/>
    <s v="USD"/>
    <n v="1428197422"/>
    <n v="1425609022"/>
    <b v="0"/>
    <n v="0"/>
    <x v="1"/>
    <x v="26"/>
    <n v="0"/>
    <e v="#DIV/0!"/>
    <x v="8"/>
    <x v="26"/>
  </r>
  <r>
    <x v="1587"/>
    <x v="1587"/>
    <x v="1585"/>
    <n v="7500"/>
    <n v="1"/>
    <x v="2"/>
    <x v="0"/>
    <s v="USD"/>
    <n v="1418510965"/>
    <n v="1415918965"/>
    <b v="0"/>
    <n v="1"/>
    <x v="1"/>
    <x v="26"/>
    <n v="1.3333333333333334E-2"/>
    <n v="1"/>
    <x v="8"/>
    <x v="26"/>
  </r>
  <r>
    <x v="1588"/>
    <x v="1588"/>
    <x v="1586"/>
    <n v="516"/>
    <n v="0"/>
    <x v="2"/>
    <x v="0"/>
    <s v="USD"/>
    <n v="1422735120"/>
    <n v="1420091999"/>
    <b v="0"/>
    <n v="0"/>
    <x v="1"/>
    <x v="26"/>
    <n v="0"/>
    <e v="#DIV/0!"/>
    <x v="8"/>
    <x v="26"/>
  </r>
  <r>
    <x v="1589"/>
    <x v="1589"/>
    <x v="1587"/>
    <n v="1200"/>
    <n v="0"/>
    <x v="2"/>
    <x v="0"/>
    <s v="USD"/>
    <n v="1444433886"/>
    <n v="1441841886"/>
    <b v="0"/>
    <n v="0"/>
    <x v="1"/>
    <x v="26"/>
    <n v="0"/>
    <e v="#DIV/0!"/>
    <x v="8"/>
    <x v="26"/>
  </r>
  <r>
    <x v="1590"/>
    <x v="1590"/>
    <x v="1588"/>
    <n v="60000"/>
    <n v="1020"/>
    <x v="2"/>
    <x v="13"/>
    <s v="EUR"/>
    <n v="1443040464"/>
    <n v="1440448464"/>
    <b v="0"/>
    <n v="2"/>
    <x v="1"/>
    <x v="26"/>
    <n v="1.7000000000000002"/>
    <n v="510"/>
    <x v="8"/>
    <x v="26"/>
  </r>
  <r>
    <x v="1591"/>
    <x v="1591"/>
    <x v="1589"/>
    <n v="14000"/>
    <n v="4092"/>
    <x v="2"/>
    <x v="1"/>
    <s v="GBP"/>
    <n v="1459700741"/>
    <n v="1457112341"/>
    <b v="0"/>
    <n v="92"/>
    <x v="1"/>
    <x v="26"/>
    <n v="29.228571428571428"/>
    <n v="44.478260869565219"/>
    <x v="8"/>
    <x v="26"/>
  </r>
  <r>
    <x v="1592"/>
    <x v="1592"/>
    <x v="1590"/>
    <n v="25"/>
    <n v="0"/>
    <x v="2"/>
    <x v="0"/>
    <s v="USD"/>
    <n v="1427503485"/>
    <n v="1423619085"/>
    <b v="0"/>
    <n v="0"/>
    <x v="1"/>
    <x v="26"/>
    <n v="0"/>
    <e v="#DIV/0!"/>
    <x v="8"/>
    <x v="26"/>
  </r>
  <r>
    <x v="1593"/>
    <x v="1593"/>
    <x v="1591"/>
    <n v="22000"/>
    <n v="3"/>
    <x v="2"/>
    <x v="0"/>
    <s v="USD"/>
    <n v="1425154655"/>
    <n v="1422562655"/>
    <b v="0"/>
    <n v="3"/>
    <x v="1"/>
    <x v="26"/>
    <n v="1.3636363636363637E-2"/>
    <n v="1"/>
    <x v="8"/>
    <x v="26"/>
  </r>
  <r>
    <x v="1594"/>
    <x v="1594"/>
    <x v="1592"/>
    <n v="1000"/>
    <n v="205"/>
    <x v="2"/>
    <x v="0"/>
    <s v="USD"/>
    <n v="1463329260"/>
    <n v="1458147982"/>
    <b v="0"/>
    <n v="10"/>
    <x v="1"/>
    <x v="26"/>
    <n v="20.5"/>
    <n v="20.5"/>
    <x v="8"/>
    <x v="26"/>
  </r>
  <r>
    <x v="1595"/>
    <x v="1595"/>
    <x v="1593"/>
    <n v="100000"/>
    <n v="280"/>
    <x v="2"/>
    <x v="0"/>
    <s v="USD"/>
    <n v="1403122380"/>
    <n v="1400634728"/>
    <b v="0"/>
    <n v="7"/>
    <x v="1"/>
    <x v="26"/>
    <n v="0.27999999999999997"/>
    <n v="40"/>
    <x v="8"/>
    <x v="26"/>
  </r>
  <r>
    <x v="1596"/>
    <x v="1596"/>
    <x v="1594"/>
    <n v="3250"/>
    <n v="75"/>
    <x v="2"/>
    <x v="1"/>
    <s v="GBP"/>
    <n v="1418469569"/>
    <n v="1414577969"/>
    <b v="0"/>
    <n v="3"/>
    <x v="1"/>
    <x v="26"/>
    <n v="2.3076923076923079"/>
    <n v="25"/>
    <x v="8"/>
    <x v="26"/>
  </r>
  <r>
    <x v="1597"/>
    <x v="1597"/>
    <x v="1595"/>
    <n v="15000"/>
    <n v="0"/>
    <x v="2"/>
    <x v="0"/>
    <s v="USD"/>
    <n v="1474360197"/>
    <n v="1471768197"/>
    <b v="0"/>
    <n v="0"/>
    <x v="1"/>
    <x v="26"/>
    <n v="0"/>
    <e v="#DIV/0!"/>
    <x v="8"/>
    <x v="26"/>
  </r>
  <r>
    <x v="1598"/>
    <x v="1598"/>
    <x v="1596"/>
    <n v="800"/>
    <n v="1"/>
    <x v="2"/>
    <x v="0"/>
    <s v="USD"/>
    <n v="1437926458"/>
    <n v="1432742458"/>
    <b v="0"/>
    <n v="1"/>
    <x v="1"/>
    <x v="26"/>
    <n v="0.125"/>
    <n v="1"/>
    <x v="8"/>
    <x v="26"/>
  </r>
  <r>
    <x v="1599"/>
    <x v="1599"/>
    <x v="1597"/>
    <n v="500"/>
    <n v="0"/>
    <x v="2"/>
    <x v="1"/>
    <s v="GBP"/>
    <n v="1460116576"/>
    <n v="1457528176"/>
    <b v="0"/>
    <n v="0"/>
    <x v="1"/>
    <x v="26"/>
    <n v="0"/>
    <e v="#DIV/0!"/>
    <x v="8"/>
    <x v="26"/>
  </r>
  <r>
    <x v="1600"/>
    <x v="1600"/>
    <x v="1598"/>
    <n v="5000"/>
    <n v="367"/>
    <x v="2"/>
    <x v="0"/>
    <s v="USD"/>
    <n v="1405401060"/>
    <n v="1401585752"/>
    <b v="0"/>
    <n v="9"/>
    <x v="1"/>
    <x v="26"/>
    <n v="7.3400000000000007"/>
    <n v="40.777777777777779"/>
    <x v="8"/>
    <x v="26"/>
  </r>
  <r>
    <x v="1601"/>
    <x v="1601"/>
    <x v="1599"/>
    <n v="2500"/>
    <n v="2706.23"/>
    <x v="0"/>
    <x v="0"/>
    <s v="USD"/>
    <n v="1304561633"/>
    <n v="1301969633"/>
    <b v="0"/>
    <n v="56"/>
    <x v="0"/>
    <x v="11"/>
    <n v="108.2492"/>
    <n v="48.325535714285714"/>
    <x v="4"/>
    <x v="11"/>
  </r>
  <r>
    <x v="1602"/>
    <x v="1602"/>
    <x v="1600"/>
    <n v="1500"/>
    <n v="1502.5"/>
    <x v="0"/>
    <x v="0"/>
    <s v="USD"/>
    <n v="1318633200"/>
    <n v="1314947317"/>
    <b v="0"/>
    <n v="32"/>
    <x v="0"/>
    <x v="11"/>
    <n v="100.16666666666667"/>
    <n v="46.953125"/>
    <x v="4"/>
    <x v="11"/>
  </r>
  <r>
    <x v="1603"/>
    <x v="1603"/>
    <x v="1601"/>
    <n v="2000"/>
    <n v="2000.66"/>
    <x v="0"/>
    <x v="0"/>
    <s v="USD"/>
    <n v="1327723459"/>
    <n v="1322539459"/>
    <b v="0"/>
    <n v="30"/>
    <x v="0"/>
    <x v="11"/>
    <n v="100.03299999999999"/>
    <n v="66.688666666666663"/>
    <x v="4"/>
    <x v="11"/>
  </r>
  <r>
    <x v="1604"/>
    <x v="1604"/>
    <x v="1602"/>
    <n v="2800"/>
    <n v="3419"/>
    <x v="0"/>
    <x v="0"/>
    <s v="USD"/>
    <n v="1332011835"/>
    <n v="1328559435"/>
    <b v="0"/>
    <n v="70"/>
    <x v="0"/>
    <x v="11"/>
    <n v="122.10714285714286"/>
    <n v="48.842857142857142"/>
    <x v="4"/>
    <x v="11"/>
  </r>
  <r>
    <x v="1605"/>
    <x v="1605"/>
    <x v="1603"/>
    <n v="6000"/>
    <n v="6041.6"/>
    <x v="0"/>
    <x v="0"/>
    <s v="USD"/>
    <n v="1312182000"/>
    <n v="1311380313"/>
    <b v="0"/>
    <n v="44"/>
    <x v="0"/>
    <x v="11"/>
    <n v="100.69333333333334"/>
    <n v="137.30909090909091"/>
    <x v="4"/>
    <x v="11"/>
  </r>
  <r>
    <x v="1606"/>
    <x v="1606"/>
    <x v="1604"/>
    <n v="8000"/>
    <n v="8080.33"/>
    <x v="0"/>
    <x v="0"/>
    <s v="USD"/>
    <n v="1300930838"/>
    <n v="1293158438"/>
    <b v="0"/>
    <n v="92"/>
    <x v="0"/>
    <x v="11"/>
    <n v="101.004125"/>
    <n v="87.829673913043479"/>
    <x v="4"/>
    <x v="11"/>
  </r>
  <r>
    <x v="1607"/>
    <x v="1607"/>
    <x v="1605"/>
    <n v="10000"/>
    <n v="14511"/>
    <x v="0"/>
    <x v="0"/>
    <s v="USD"/>
    <n v="1339701851"/>
    <n v="1337887451"/>
    <b v="0"/>
    <n v="205"/>
    <x v="0"/>
    <x v="11"/>
    <n v="145.11000000000001"/>
    <n v="70.785365853658533"/>
    <x v="4"/>
    <x v="11"/>
  </r>
  <r>
    <x v="1608"/>
    <x v="1608"/>
    <x v="1606"/>
    <n v="1200"/>
    <n v="1215"/>
    <x v="0"/>
    <x v="0"/>
    <s v="USD"/>
    <n v="1388553960"/>
    <n v="1385754986"/>
    <b v="0"/>
    <n v="23"/>
    <x v="0"/>
    <x v="11"/>
    <n v="101.25"/>
    <n v="52.826086956521742"/>
    <x v="4"/>
    <x v="11"/>
  </r>
  <r>
    <x v="1609"/>
    <x v="1609"/>
    <x v="1607"/>
    <n v="1500"/>
    <n v="1775"/>
    <x v="0"/>
    <x v="0"/>
    <s v="USD"/>
    <n v="1320220800"/>
    <n v="1315612909"/>
    <b v="0"/>
    <n v="4"/>
    <x v="0"/>
    <x v="11"/>
    <n v="118.33333333333333"/>
    <n v="443.75"/>
    <x v="4"/>
    <x v="11"/>
  </r>
  <r>
    <x v="1610"/>
    <x v="1610"/>
    <x v="1608"/>
    <n v="2000"/>
    <n v="5437"/>
    <x v="0"/>
    <x v="0"/>
    <s v="USD"/>
    <n v="1355609510"/>
    <n v="1353017510"/>
    <b v="0"/>
    <n v="112"/>
    <x v="0"/>
    <x v="11"/>
    <n v="271.85000000000002"/>
    <n v="48.544642857142854"/>
    <x v="4"/>
    <x v="11"/>
  </r>
  <r>
    <x v="1611"/>
    <x v="1611"/>
    <x v="1609"/>
    <n v="800"/>
    <n v="1001"/>
    <x v="0"/>
    <x v="0"/>
    <s v="USD"/>
    <n v="1370390432"/>
    <n v="1368576032"/>
    <b v="0"/>
    <n v="27"/>
    <x v="0"/>
    <x v="11"/>
    <n v="125.125"/>
    <n v="37.074074074074076"/>
    <x v="4"/>
    <x v="11"/>
  </r>
  <r>
    <x v="1612"/>
    <x v="1612"/>
    <x v="1610"/>
    <n v="500"/>
    <n v="550"/>
    <x v="0"/>
    <x v="0"/>
    <s v="USD"/>
    <n v="1357160384"/>
    <n v="1354568384"/>
    <b v="0"/>
    <n v="11"/>
    <x v="0"/>
    <x v="11"/>
    <n v="110.00000000000001"/>
    <n v="50"/>
    <x v="4"/>
    <x v="11"/>
  </r>
  <r>
    <x v="1613"/>
    <x v="1613"/>
    <x v="1611"/>
    <n v="1000"/>
    <n v="1015"/>
    <x v="0"/>
    <x v="0"/>
    <s v="USD"/>
    <n v="1342921202"/>
    <n v="1340329202"/>
    <b v="0"/>
    <n v="26"/>
    <x v="0"/>
    <x v="11"/>
    <n v="101.49999999999999"/>
    <n v="39.03846153846154"/>
    <x v="4"/>
    <x v="11"/>
  </r>
  <r>
    <x v="1614"/>
    <x v="1614"/>
    <x v="1612"/>
    <n v="5000"/>
    <n v="5135"/>
    <x v="0"/>
    <x v="0"/>
    <s v="USD"/>
    <n v="1407085200"/>
    <n v="1401924769"/>
    <b v="0"/>
    <n v="77"/>
    <x v="0"/>
    <x v="11"/>
    <n v="102.69999999999999"/>
    <n v="66.688311688311686"/>
    <x v="4"/>
    <x v="11"/>
  </r>
  <r>
    <x v="1615"/>
    <x v="1615"/>
    <x v="1613"/>
    <n v="8000"/>
    <n v="9130"/>
    <x v="0"/>
    <x v="0"/>
    <s v="USD"/>
    <n v="1323742396"/>
    <n v="1319850796"/>
    <b v="0"/>
    <n v="136"/>
    <x v="0"/>
    <x v="11"/>
    <n v="114.12500000000001"/>
    <n v="67.132352941176464"/>
    <x v="4"/>
    <x v="11"/>
  </r>
  <r>
    <x v="1616"/>
    <x v="1616"/>
    <x v="1614"/>
    <n v="10000"/>
    <n v="10420"/>
    <x v="0"/>
    <x v="0"/>
    <s v="USD"/>
    <n v="1353621600"/>
    <n v="1350061821"/>
    <b v="0"/>
    <n v="157"/>
    <x v="0"/>
    <x v="11"/>
    <n v="104.2"/>
    <n v="66.369426751592357"/>
    <x v="4"/>
    <x v="11"/>
  </r>
  <r>
    <x v="1617"/>
    <x v="1617"/>
    <x v="1615"/>
    <n v="7000"/>
    <n v="10210"/>
    <x v="0"/>
    <x v="0"/>
    <s v="USD"/>
    <n v="1383332400"/>
    <n v="1380470188"/>
    <b v="0"/>
    <n v="158"/>
    <x v="0"/>
    <x v="11"/>
    <n v="145.85714285714286"/>
    <n v="64.620253164556956"/>
    <x v="4"/>
    <x v="11"/>
  </r>
  <r>
    <x v="1618"/>
    <x v="1618"/>
    <x v="1616"/>
    <n v="1500"/>
    <n v="1576"/>
    <x v="0"/>
    <x v="0"/>
    <s v="USD"/>
    <n v="1362757335"/>
    <n v="1359301335"/>
    <b v="0"/>
    <n v="27"/>
    <x v="0"/>
    <x v="11"/>
    <n v="105.06666666666666"/>
    <n v="58.370370370370374"/>
    <x v="4"/>
    <x v="11"/>
  </r>
  <r>
    <x v="1619"/>
    <x v="1619"/>
    <x v="1617"/>
    <n v="1500"/>
    <n v="2000"/>
    <x v="0"/>
    <x v="0"/>
    <s v="USD"/>
    <n v="1410755286"/>
    <n v="1408940886"/>
    <b v="0"/>
    <n v="23"/>
    <x v="0"/>
    <x v="11"/>
    <n v="133.33333333333331"/>
    <n v="86.956521739130437"/>
    <x v="4"/>
    <x v="11"/>
  </r>
  <r>
    <x v="1620"/>
    <x v="1620"/>
    <x v="1618"/>
    <n v="1000"/>
    <n v="1130"/>
    <x v="0"/>
    <x v="0"/>
    <s v="USD"/>
    <n v="1361606940"/>
    <n v="1361002140"/>
    <b v="0"/>
    <n v="17"/>
    <x v="0"/>
    <x v="11"/>
    <n v="112.99999999999999"/>
    <n v="66.470588235294116"/>
    <x v="4"/>
    <x v="11"/>
  </r>
  <r>
    <x v="1621"/>
    <x v="1621"/>
    <x v="1619"/>
    <n v="5000"/>
    <n v="6060"/>
    <x v="0"/>
    <x v="0"/>
    <s v="USD"/>
    <n v="1338177540"/>
    <n v="1333550015"/>
    <b v="0"/>
    <n v="37"/>
    <x v="0"/>
    <x v="11"/>
    <n v="121.2"/>
    <n v="163.78378378378378"/>
    <x v="4"/>
    <x v="11"/>
  </r>
  <r>
    <x v="1622"/>
    <x v="1622"/>
    <x v="1620"/>
    <n v="6900"/>
    <n v="7019"/>
    <x v="0"/>
    <x v="0"/>
    <s v="USD"/>
    <n v="1418803140"/>
    <n v="1415343874"/>
    <b v="0"/>
    <n v="65"/>
    <x v="0"/>
    <x v="11"/>
    <n v="101.72463768115942"/>
    <n v="107.98461538461538"/>
    <x v="4"/>
    <x v="11"/>
  </r>
  <r>
    <x v="1623"/>
    <x v="1623"/>
    <x v="1621"/>
    <n v="750"/>
    <n v="758"/>
    <x v="0"/>
    <x v="1"/>
    <s v="GBP"/>
    <n v="1377621089"/>
    <n v="1372437089"/>
    <b v="0"/>
    <n v="18"/>
    <x v="0"/>
    <x v="11"/>
    <n v="101.06666666666666"/>
    <n v="42.111111111111114"/>
    <x v="4"/>
    <x v="11"/>
  </r>
  <r>
    <x v="1624"/>
    <x v="1624"/>
    <x v="1622"/>
    <n v="1000"/>
    <n v="1180"/>
    <x v="0"/>
    <x v="0"/>
    <s v="USD"/>
    <n v="1357721335"/>
    <n v="1354265335"/>
    <b v="0"/>
    <n v="25"/>
    <x v="0"/>
    <x v="11"/>
    <n v="118"/>
    <n v="47.2"/>
    <x v="4"/>
    <x v="11"/>
  </r>
  <r>
    <x v="1625"/>
    <x v="1625"/>
    <x v="1623"/>
    <n v="7500"/>
    <n v="11650"/>
    <x v="0"/>
    <x v="0"/>
    <s v="USD"/>
    <n v="1347382053"/>
    <n v="1344962853"/>
    <b v="0"/>
    <n v="104"/>
    <x v="0"/>
    <x v="11"/>
    <n v="155.33333333333331"/>
    <n v="112.01923076923077"/>
    <x v="4"/>
    <x v="11"/>
  </r>
  <r>
    <x v="1626"/>
    <x v="1626"/>
    <x v="1624"/>
    <n v="8000"/>
    <n v="8095"/>
    <x v="0"/>
    <x v="0"/>
    <s v="USD"/>
    <n v="1385932867"/>
    <n v="1383337267"/>
    <b v="0"/>
    <n v="108"/>
    <x v="0"/>
    <x v="11"/>
    <n v="101.18750000000001"/>
    <n v="74.953703703703709"/>
    <x v="4"/>
    <x v="11"/>
  </r>
  <r>
    <x v="1627"/>
    <x v="1627"/>
    <x v="1625"/>
    <n v="2000"/>
    <n v="2340"/>
    <x v="0"/>
    <x v="0"/>
    <s v="USD"/>
    <n v="1353905940"/>
    <n v="1351011489"/>
    <b v="0"/>
    <n v="38"/>
    <x v="0"/>
    <x v="11"/>
    <n v="117"/>
    <n v="61.578947368421055"/>
    <x v="4"/>
    <x v="11"/>
  </r>
  <r>
    <x v="1628"/>
    <x v="1628"/>
    <x v="1626"/>
    <n v="4000"/>
    <n v="4037"/>
    <x v="0"/>
    <x v="0"/>
    <s v="USD"/>
    <n v="1403026882"/>
    <n v="1400175682"/>
    <b v="0"/>
    <n v="88"/>
    <x v="0"/>
    <x v="11"/>
    <n v="100.925"/>
    <n v="45.875"/>
    <x v="4"/>
    <x v="11"/>
  </r>
  <r>
    <x v="1629"/>
    <x v="1629"/>
    <x v="1627"/>
    <n v="6000"/>
    <n v="6220"/>
    <x v="0"/>
    <x v="0"/>
    <s v="USD"/>
    <n v="1392929333"/>
    <n v="1389041333"/>
    <b v="0"/>
    <n v="82"/>
    <x v="0"/>
    <x v="11"/>
    <n v="103.66666666666666"/>
    <n v="75.853658536585371"/>
    <x v="4"/>
    <x v="11"/>
  </r>
  <r>
    <x v="1630"/>
    <x v="1630"/>
    <x v="1628"/>
    <n v="4000"/>
    <n v="10610"/>
    <x v="0"/>
    <x v="0"/>
    <s v="USD"/>
    <n v="1330671540"/>
    <n v="1328040375"/>
    <b v="0"/>
    <n v="126"/>
    <x v="0"/>
    <x v="11"/>
    <n v="265.25"/>
    <n v="84.206349206349202"/>
    <x v="4"/>
    <x v="11"/>
  </r>
  <r>
    <x v="1631"/>
    <x v="1631"/>
    <x v="1629"/>
    <n v="10000"/>
    <n v="15591"/>
    <x v="0"/>
    <x v="0"/>
    <s v="USD"/>
    <n v="1350074261"/>
    <n v="1347482261"/>
    <b v="0"/>
    <n v="133"/>
    <x v="0"/>
    <x v="11"/>
    <n v="155.91"/>
    <n v="117.22556390977444"/>
    <x v="4"/>
    <x v="11"/>
  </r>
  <r>
    <x v="1632"/>
    <x v="1632"/>
    <x v="1630"/>
    <n v="4000"/>
    <n v="4065"/>
    <x v="0"/>
    <x v="0"/>
    <s v="USD"/>
    <n v="1316851854"/>
    <n v="1311667854"/>
    <b v="0"/>
    <n v="47"/>
    <x v="0"/>
    <x v="11"/>
    <n v="101.62500000000001"/>
    <n v="86.489361702127653"/>
    <x v="4"/>
    <x v="11"/>
  </r>
  <r>
    <x v="1633"/>
    <x v="1633"/>
    <x v="1631"/>
    <n v="10000"/>
    <n v="10000"/>
    <x v="0"/>
    <x v="0"/>
    <s v="USD"/>
    <n v="1326690000"/>
    <n v="1324329156"/>
    <b v="0"/>
    <n v="58"/>
    <x v="0"/>
    <x v="11"/>
    <n v="100"/>
    <n v="172.41379310344828"/>
    <x v="4"/>
    <x v="11"/>
  </r>
  <r>
    <x v="1634"/>
    <x v="1634"/>
    <x v="1632"/>
    <n v="2000"/>
    <n v="2010"/>
    <x v="0"/>
    <x v="0"/>
    <s v="USD"/>
    <n v="1306994340"/>
    <n v="1303706001"/>
    <b v="0"/>
    <n v="32"/>
    <x v="0"/>
    <x v="11"/>
    <n v="100.49999999999999"/>
    <n v="62.8125"/>
    <x v="4"/>
    <x v="11"/>
  </r>
  <r>
    <x v="1635"/>
    <x v="1635"/>
    <x v="1633"/>
    <n v="2000"/>
    <n v="2506"/>
    <x v="0"/>
    <x v="0"/>
    <s v="USD"/>
    <n v="1468270261"/>
    <n v="1463086261"/>
    <b v="0"/>
    <n v="37"/>
    <x v="0"/>
    <x v="11"/>
    <n v="125.29999999999998"/>
    <n v="67.729729729729726"/>
    <x v="4"/>
    <x v="11"/>
  </r>
  <r>
    <x v="1636"/>
    <x v="1636"/>
    <x v="1634"/>
    <n v="4500"/>
    <n v="4660"/>
    <x v="0"/>
    <x v="0"/>
    <s v="USD"/>
    <n v="1307851200"/>
    <n v="1304129088"/>
    <b v="0"/>
    <n v="87"/>
    <x v="0"/>
    <x v="11"/>
    <n v="103.55555555555556"/>
    <n v="53.5632183908046"/>
    <x v="4"/>
    <x v="11"/>
  </r>
  <r>
    <x v="1637"/>
    <x v="1637"/>
    <x v="1635"/>
    <n v="500"/>
    <n v="519"/>
    <x v="0"/>
    <x v="0"/>
    <s v="USD"/>
    <n v="1262302740"/>
    <n v="1257444140"/>
    <b v="0"/>
    <n v="15"/>
    <x v="0"/>
    <x v="11"/>
    <n v="103.8"/>
    <n v="34.6"/>
    <x v="4"/>
    <x v="11"/>
  </r>
  <r>
    <x v="1638"/>
    <x v="1638"/>
    <x v="1636"/>
    <n v="1000"/>
    <n v="1050"/>
    <x v="0"/>
    <x v="0"/>
    <s v="USD"/>
    <n v="1362086700"/>
    <n v="1358180968"/>
    <b v="0"/>
    <n v="27"/>
    <x v="0"/>
    <x v="11"/>
    <n v="105"/>
    <n v="38.888888888888886"/>
    <x v="4"/>
    <x v="11"/>
  </r>
  <r>
    <x v="1639"/>
    <x v="1639"/>
    <x v="1637"/>
    <n v="1800"/>
    <n v="1800"/>
    <x v="0"/>
    <x v="0"/>
    <s v="USD"/>
    <n v="1330789165"/>
    <n v="1328197165"/>
    <b v="0"/>
    <n v="19"/>
    <x v="0"/>
    <x v="11"/>
    <n v="100"/>
    <n v="94.736842105263165"/>
    <x v="4"/>
    <x v="11"/>
  </r>
  <r>
    <x v="1640"/>
    <x v="1640"/>
    <x v="1638"/>
    <n v="400"/>
    <n v="679.44"/>
    <x v="0"/>
    <x v="0"/>
    <s v="USD"/>
    <n v="1280800740"/>
    <n v="1279603955"/>
    <b v="0"/>
    <n v="17"/>
    <x v="0"/>
    <x v="11"/>
    <n v="169.86"/>
    <n v="39.967058823529413"/>
    <x v="4"/>
    <x v="11"/>
  </r>
  <r>
    <x v="1641"/>
    <x v="1641"/>
    <x v="1639"/>
    <n v="2500"/>
    <n v="2535"/>
    <x v="0"/>
    <x v="0"/>
    <s v="USD"/>
    <n v="1418998744"/>
    <n v="1416406744"/>
    <b v="0"/>
    <n v="26"/>
    <x v="0"/>
    <x v="27"/>
    <n v="101.4"/>
    <n v="97.5"/>
    <x v="4"/>
    <x v="27"/>
  </r>
  <r>
    <x v="1642"/>
    <x v="1642"/>
    <x v="1640"/>
    <n v="1200"/>
    <n v="1200"/>
    <x v="0"/>
    <x v="0"/>
    <s v="USD"/>
    <n v="1308011727"/>
    <n v="1306283727"/>
    <b v="0"/>
    <n v="28"/>
    <x v="0"/>
    <x v="27"/>
    <n v="100"/>
    <n v="42.857142857142854"/>
    <x v="4"/>
    <x v="27"/>
  </r>
  <r>
    <x v="1643"/>
    <x v="1643"/>
    <x v="1641"/>
    <n v="5000"/>
    <n v="6235"/>
    <x v="0"/>
    <x v="0"/>
    <s v="USD"/>
    <n v="1348516012"/>
    <n v="1345924012"/>
    <b v="0"/>
    <n v="37"/>
    <x v="0"/>
    <x v="27"/>
    <n v="124.70000000000002"/>
    <n v="168.51351351351352"/>
    <x v="4"/>
    <x v="27"/>
  </r>
  <r>
    <x v="1644"/>
    <x v="1644"/>
    <x v="1642"/>
    <n v="10000"/>
    <n v="10950"/>
    <x v="0"/>
    <x v="0"/>
    <s v="USD"/>
    <n v="1353551160"/>
    <n v="1348363560"/>
    <b v="0"/>
    <n v="128"/>
    <x v="0"/>
    <x v="27"/>
    <n v="109.5"/>
    <n v="85.546875"/>
    <x v="4"/>
    <x v="27"/>
  </r>
  <r>
    <x v="1645"/>
    <x v="1645"/>
    <x v="1643"/>
    <n v="5000"/>
    <n v="5540"/>
    <x v="0"/>
    <x v="0"/>
    <s v="USD"/>
    <n v="1379515740"/>
    <n v="1378306140"/>
    <b v="0"/>
    <n v="10"/>
    <x v="0"/>
    <x v="27"/>
    <n v="110.80000000000001"/>
    <n v="554"/>
    <x v="4"/>
    <x v="27"/>
  </r>
  <r>
    <x v="1646"/>
    <x v="1646"/>
    <x v="1644"/>
    <n v="2000"/>
    <n v="2204"/>
    <x v="0"/>
    <x v="1"/>
    <s v="GBP"/>
    <n v="1408039860"/>
    <n v="1405248503"/>
    <b v="0"/>
    <n v="83"/>
    <x v="0"/>
    <x v="27"/>
    <n v="110.2"/>
    <n v="26.554216867469879"/>
    <x v="4"/>
    <x v="27"/>
  </r>
  <r>
    <x v="1647"/>
    <x v="1647"/>
    <x v="1645"/>
    <n v="5000"/>
    <n v="5236"/>
    <x v="0"/>
    <x v="0"/>
    <s v="USD"/>
    <n v="1339235377"/>
    <n v="1336643377"/>
    <b v="0"/>
    <n v="46"/>
    <x v="0"/>
    <x v="27"/>
    <n v="104.71999999999998"/>
    <n v="113.82608695652173"/>
    <x v="4"/>
    <x v="27"/>
  </r>
  <r>
    <x v="1648"/>
    <x v="1648"/>
    <x v="1646"/>
    <n v="2300"/>
    <n v="2881"/>
    <x v="0"/>
    <x v="0"/>
    <s v="USD"/>
    <n v="1300636482"/>
    <n v="1298048082"/>
    <b v="0"/>
    <n v="90"/>
    <x v="0"/>
    <x v="27"/>
    <n v="125.26086956521738"/>
    <n v="32.011111111111113"/>
    <x v="4"/>
    <x v="27"/>
  </r>
  <r>
    <x v="1649"/>
    <x v="1649"/>
    <x v="1647"/>
    <n v="3800"/>
    <n v="3822.33"/>
    <x v="0"/>
    <x v="0"/>
    <s v="USD"/>
    <n v="1400862355"/>
    <n v="1396974355"/>
    <b v="0"/>
    <n v="81"/>
    <x v="0"/>
    <x v="27"/>
    <n v="100.58763157894737"/>
    <n v="47.189259259259259"/>
    <x v="4"/>
    <x v="27"/>
  </r>
  <r>
    <x v="1650"/>
    <x v="1650"/>
    <x v="1648"/>
    <n v="2000"/>
    <n v="2831"/>
    <x v="0"/>
    <x v="0"/>
    <s v="USD"/>
    <n v="1381314437"/>
    <n v="1378722437"/>
    <b v="0"/>
    <n v="32"/>
    <x v="0"/>
    <x v="27"/>
    <n v="141.55000000000001"/>
    <n v="88.46875"/>
    <x v="4"/>
    <x v="27"/>
  </r>
  <r>
    <x v="1651"/>
    <x v="1651"/>
    <x v="1649"/>
    <n v="2000"/>
    <n v="2015"/>
    <x v="0"/>
    <x v="0"/>
    <s v="USD"/>
    <n v="1303801140"/>
    <n v="1300916220"/>
    <b v="0"/>
    <n v="20"/>
    <x v="0"/>
    <x v="27"/>
    <n v="100.75"/>
    <n v="100.75"/>
    <x v="4"/>
    <x v="27"/>
  </r>
  <r>
    <x v="1652"/>
    <x v="1652"/>
    <x v="1650"/>
    <n v="4500"/>
    <n v="4530"/>
    <x v="0"/>
    <x v="0"/>
    <s v="USD"/>
    <n v="1385297393"/>
    <n v="1382701793"/>
    <b v="0"/>
    <n v="70"/>
    <x v="0"/>
    <x v="27"/>
    <n v="100.66666666666666"/>
    <n v="64.714285714285708"/>
    <x v="4"/>
    <x v="27"/>
  </r>
  <r>
    <x v="1653"/>
    <x v="1653"/>
    <x v="1651"/>
    <n v="5000"/>
    <n v="8711.52"/>
    <x v="0"/>
    <x v="0"/>
    <s v="USD"/>
    <n v="1303675296"/>
    <n v="1300996896"/>
    <b v="0"/>
    <n v="168"/>
    <x v="0"/>
    <x v="27"/>
    <n v="174.2304"/>
    <n v="51.854285714285716"/>
    <x v="4"/>
    <x v="27"/>
  </r>
  <r>
    <x v="1654"/>
    <x v="1654"/>
    <x v="1652"/>
    <n v="1100"/>
    <n v="1319"/>
    <x v="0"/>
    <x v="0"/>
    <s v="USD"/>
    <n v="1334784160"/>
    <n v="1332192160"/>
    <b v="0"/>
    <n v="34"/>
    <x v="0"/>
    <x v="27"/>
    <n v="119.90909090909089"/>
    <n v="38.794117647058826"/>
    <x v="4"/>
    <x v="27"/>
  </r>
  <r>
    <x v="1655"/>
    <x v="1655"/>
    <x v="1653"/>
    <n v="1500"/>
    <n v="2143"/>
    <x v="0"/>
    <x v="0"/>
    <s v="USD"/>
    <n v="1333648820"/>
    <n v="1331060420"/>
    <b v="0"/>
    <n v="48"/>
    <x v="0"/>
    <x v="27"/>
    <n v="142.86666666666667"/>
    <n v="44.645833333333336"/>
    <x v="4"/>
    <x v="27"/>
  </r>
  <r>
    <x v="1656"/>
    <x v="1656"/>
    <x v="1654"/>
    <n v="7500"/>
    <n v="7525.12"/>
    <x v="0"/>
    <x v="0"/>
    <s v="USD"/>
    <n v="1355437052"/>
    <n v="1352845052"/>
    <b v="0"/>
    <n v="48"/>
    <x v="0"/>
    <x v="27"/>
    <n v="100.33493333333334"/>
    <n v="156.77333333333334"/>
    <x v="4"/>
    <x v="27"/>
  </r>
  <r>
    <x v="1657"/>
    <x v="1657"/>
    <x v="1655"/>
    <n v="25000"/>
    <n v="26233.45"/>
    <x v="0"/>
    <x v="0"/>
    <s v="USD"/>
    <n v="1337885168"/>
    <n v="1335293168"/>
    <b v="0"/>
    <n v="221"/>
    <x v="0"/>
    <x v="27"/>
    <n v="104.93380000000001"/>
    <n v="118.70339366515837"/>
    <x v="4"/>
    <x v="27"/>
  </r>
  <r>
    <x v="1658"/>
    <x v="1658"/>
    <x v="1656"/>
    <n v="6000"/>
    <n v="7934"/>
    <x v="0"/>
    <x v="0"/>
    <s v="USD"/>
    <n v="1355840400"/>
    <n v="1352524767"/>
    <b v="0"/>
    <n v="107"/>
    <x v="0"/>
    <x v="27"/>
    <n v="132.23333333333335"/>
    <n v="74.149532710280369"/>
    <x v="4"/>
    <x v="27"/>
  </r>
  <r>
    <x v="1659"/>
    <x v="1659"/>
    <x v="1657"/>
    <n v="500"/>
    <n v="564"/>
    <x v="0"/>
    <x v="1"/>
    <s v="GBP"/>
    <n v="1387281600"/>
    <n v="1384811721"/>
    <b v="0"/>
    <n v="45"/>
    <x v="0"/>
    <x v="27"/>
    <n v="112.79999999999998"/>
    <n v="12.533333333333333"/>
    <x v="4"/>
    <x v="27"/>
  </r>
  <r>
    <x v="1660"/>
    <x v="1660"/>
    <x v="1658"/>
    <n v="80"/>
    <n v="1003"/>
    <x v="0"/>
    <x v="13"/>
    <s v="EUR"/>
    <n v="1462053540"/>
    <n v="1459355950"/>
    <b v="0"/>
    <n v="36"/>
    <x v="0"/>
    <x v="27"/>
    <n v="1253.75"/>
    <n v="27.861111111111111"/>
    <x v="4"/>
    <x v="27"/>
  </r>
  <r>
    <x v="1661"/>
    <x v="1661"/>
    <x v="1659"/>
    <n v="7900"/>
    <n v="8098"/>
    <x v="0"/>
    <x v="15"/>
    <s v="EUR"/>
    <n v="1453064400"/>
    <n v="1449359831"/>
    <b v="0"/>
    <n v="101"/>
    <x v="0"/>
    <x v="27"/>
    <n v="102.50632911392405"/>
    <n v="80.178217821782184"/>
    <x v="4"/>
    <x v="27"/>
  </r>
  <r>
    <x v="1662"/>
    <x v="1662"/>
    <x v="1660"/>
    <n v="8000"/>
    <n v="8211"/>
    <x v="0"/>
    <x v="0"/>
    <s v="USD"/>
    <n v="1325310336"/>
    <n v="1320122736"/>
    <b v="0"/>
    <n v="62"/>
    <x v="0"/>
    <x v="27"/>
    <n v="102.6375"/>
    <n v="132.43548387096774"/>
    <x v="4"/>
    <x v="27"/>
  </r>
  <r>
    <x v="1663"/>
    <x v="1663"/>
    <x v="1661"/>
    <n v="1000"/>
    <n v="1080"/>
    <x v="0"/>
    <x v="0"/>
    <s v="USD"/>
    <n v="1422750707"/>
    <n v="1420158707"/>
    <b v="0"/>
    <n v="32"/>
    <x v="0"/>
    <x v="27"/>
    <n v="108"/>
    <n v="33.75"/>
    <x v="4"/>
    <x v="27"/>
  </r>
  <r>
    <x v="1664"/>
    <x v="1664"/>
    <x v="1662"/>
    <n v="2500"/>
    <n v="3060.22"/>
    <x v="0"/>
    <x v="0"/>
    <s v="USD"/>
    <n v="1331870340"/>
    <n v="1328033818"/>
    <b v="0"/>
    <n v="89"/>
    <x v="0"/>
    <x v="27"/>
    <n v="122.40879999999999"/>
    <n v="34.384494382022467"/>
    <x v="4"/>
    <x v="27"/>
  </r>
  <r>
    <x v="1665"/>
    <x v="1665"/>
    <x v="1663"/>
    <n v="3500"/>
    <n v="4181"/>
    <x v="0"/>
    <x v="0"/>
    <s v="USD"/>
    <n v="1298343600"/>
    <n v="1295624113"/>
    <b v="0"/>
    <n v="93"/>
    <x v="0"/>
    <x v="27"/>
    <n v="119.45714285714286"/>
    <n v="44.956989247311824"/>
    <x v="4"/>
    <x v="27"/>
  </r>
  <r>
    <x v="1666"/>
    <x v="1666"/>
    <x v="1664"/>
    <n v="2500"/>
    <n v="4022"/>
    <x v="0"/>
    <x v="0"/>
    <s v="USD"/>
    <n v="1364447073"/>
    <n v="1361858673"/>
    <b v="0"/>
    <n v="98"/>
    <x v="0"/>
    <x v="27"/>
    <n v="160.88"/>
    <n v="41.04081632653061"/>
    <x v="4"/>
    <x v="27"/>
  </r>
  <r>
    <x v="1667"/>
    <x v="1667"/>
    <x v="1665"/>
    <n v="3400"/>
    <n v="4313"/>
    <x v="0"/>
    <x v="0"/>
    <s v="USD"/>
    <n v="1394521140"/>
    <n v="1392169298"/>
    <b v="0"/>
    <n v="82"/>
    <x v="0"/>
    <x v="27"/>
    <n v="126.85294117647059"/>
    <n v="52.597560975609753"/>
    <x v="4"/>
    <x v="27"/>
  </r>
  <r>
    <x v="1668"/>
    <x v="1668"/>
    <x v="1666"/>
    <n v="8000"/>
    <n v="8211"/>
    <x v="0"/>
    <x v="0"/>
    <s v="USD"/>
    <n v="1322454939"/>
    <n v="1319859339"/>
    <b v="0"/>
    <n v="116"/>
    <x v="0"/>
    <x v="27"/>
    <n v="102.6375"/>
    <n v="70.784482758620683"/>
    <x v="4"/>
    <x v="27"/>
  </r>
  <r>
    <x v="1669"/>
    <x v="1669"/>
    <x v="1667"/>
    <n v="2000"/>
    <n v="2795"/>
    <x v="0"/>
    <x v="0"/>
    <s v="USD"/>
    <n v="1464729276"/>
    <n v="1459545276"/>
    <b v="0"/>
    <n v="52"/>
    <x v="0"/>
    <x v="27"/>
    <n v="139.75"/>
    <n v="53.75"/>
    <x v="4"/>
    <x v="27"/>
  </r>
  <r>
    <x v="1670"/>
    <x v="1670"/>
    <x v="1668"/>
    <n v="1000"/>
    <n v="1026"/>
    <x v="0"/>
    <x v="0"/>
    <s v="USD"/>
    <n v="1278302400"/>
    <n v="1273961999"/>
    <b v="0"/>
    <n v="23"/>
    <x v="0"/>
    <x v="27"/>
    <n v="102.60000000000001"/>
    <n v="44.608695652173914"/>
    <x v="4"/>
    <x v="27"/>
  </r>
  <r>
    <x v="1671"/>
    <x v="1671"/>
    <x v="1669"/>
    <n v="2000"/>
    <n v="2013.47"/>
    <x v="0"/>
    <x v="0"/>
    <s v="USD"/>
    <n v="1470056614"/>
    <n v="1467464614"/>
    <b v="0"/>
    <n v="77"/>
    <x v="0"/>
    <x v="27"/>
    <n v="100.67349999999999"/>
    <n v="26.148961038961041"/>
    <x v="4"/>
    <x v="27"/>
  </r>
  <r>
    <x v="1672"/>
    <x v="1672"/>
    <x v="1670"/>
    <n v="1700"/>
    <n v="1920"/>
    <x v="0"/>
    <x v="0"/>
    <s v="USD"/>
    <n v="1338824730"/>
    <n v="1336232730"/>
    <b v="0"/>
    <n v="49"/>
    <x v="0"/>
    <x v="27"/>
    <n v="112.94117647058823"/>
    <n v="39.183673469387756"/>
    <x v="4"/>
    <x v="27"/>
  </r>
  <r>
    <x v="1673"/>
    <x v="1673"/>
    <x v="1671"/>
    <n v="2100"/>
    <n v="2690"/>
    <x v="0"/>
    <x v="0"/>
    <s v="USD"/>
    <n v="1425675892"/>
    <n v="1423083892"/>
    <b v="0"/>
    <n v="59"/>
    <x v="0"/>
    <x v="27"/>
    <n v="128.09523809523807"/>
    <n v="45.593220338983052"/>
    <x v="4"/>
    <x v="27"/>
  </r>
  <r>
    <x v="1674"/>
    <x v="1674"/>
    <x v="1672"/>
    <n v="5000"/>
    <n v="10085"/>
    <x v="0"/>
    <x v="0"/>
    <s v="USD"/>
    <n v="1471503540"/>
    <n v="1468852306"/>
    <b v="0"/>
    <n v="113"/>
    <x v="0"/>
    <x v="27"/>
    <n v="201.7"/>
    <n v="89.247787610619469"/>
    <x v="4"/>
    <x v="27"/>
  </r>
  <r>
    <x v="1675"/>
    <x v="1675"/>
    <x v="1673"/>
    <n v="1000"/>
    <n v="1374.16"/>
    <x v="0"/>
    <x v="0"/>
    <s v="USD"/>
    <n v="1318802580"/>
    <n v="1316194540"/>
    <b v="0"/>
    <n v="34"/>
    <x v="0"/>
    <x v="27"/>
    <n v="137.416"/>
    <n v="40.416470588235299"/>
    <x v="4"/>
    <x v="27"/>
  </r>
  <r>
    <x v="1676"/>
    <x v="1676"/>
    <x v="1674"/>
    <n v="3000"/>
    <n v="3460"/>
    <x v="0"/>
    <x v="0"/>
    <s v="USD"/>
    <n v="1334980740"/>
    <n v="1330968347"/>
    <b v="0"/>
    <n v="42"/>
    <x v="0"/>
    <x v="27"/>
    <n v="115.33333333333333"/>
    <n v="82.38095238095238"/>
    <x v="4"/>
    <x v="27"/>
  </r>
  <r>
    <x v="1677"/>
    <x v="1677"/>
    <x v="1675"/>
    <n v="6000"/>
    <n v="6700"/>
    <x v="0"/>
    <x v="3"/>
    <s v="EUR"/>
    <n v="1460786340"/>
    <n v="1455615976"/>
    <b v="0"/>
    <n v="42"/>
    <x v="0"/>
    <x v="27"/>
    <n v="111.66666666666667"/>
    <n v="159.52380952380952"/>
    <x v="4"/>
    <x v="27"/>
  </r>
  <r>
    <x v="1678"/>
    <x v="1678"/>
    <x v="1676"/>
    <n v="1500"/>
    <n v="1776"/>
    <x v="0"/>
    <x v="0"/>
    <s v="USD"/>
    <n v="1391718671"/>
    <n v="1390509071"/>
    <b v="0"/>
    <n v="49"/>
    <x v="0"/>
    <x v="27"/>
    <n v="118.39999999999999"/>
    <n v="36.244897959183675"/>
    <x v="4"/>
    <x v="27"/>
  </r>
  <r>
    <x v="1679"/>
    <x v="1679"/>
    <x v="1677"/>
    <n v="2000"/>
    <n v="3500"/>
    <x v="0"/>
    <x v="0"/>
    <s v="USD"/>
    <n v="1311298745"/>
    <n v="1309311545"/>
    <b v="0"/>
    <n v="56"/>
    <x v="0"/>
    <x v="27"/>
    <n v="175"/>
    <n v="62.5"/>
    <x v="4"/>
    <x v="27"/>
  </r>
  <r>
    <x v="1680"/>
    <x v="1680"/>
    <x v="1678"/>
    <n v="1000"/>
    <n v="1175"/>
    <x v="0"/>
    <x v="0"/>
    <s v="USD"/>
    <n v="1405188667"/>
    <n v="1402596667"/>
    <b v="0"/>
    <n v="25"/>
    <x v="0"/>
    <x v="27"/>
    <n v="117.5"/>
    <n v="47"/>
    <x v="4"/>
    <x v="27"/>
  </r>
  <r>
    <x v="1681"/>
    <x v="1681"/>
    <x v="1679"/>
    <n v="65000"/>
    <n v="65924.38"/>
    <x v="3"/>
    <x v="0"/>
    <s v="USD"/>
    <n v="1490752800"/>
    <n v="1486522484"/>
    <b v="0"/>
    <n v="884"/>
    <x v="1"/>
    <x v="28"/>
    <n v="101.42212307692309"/>
    <n v="74.575090497737563"/>
    <x v="4"/>
    <x v="28"/>
  </r>
  <r>
    <x v="1682"/>
    <x v="1682"/>
    <x v="1680"/>
    <n v="6000"/>
    <n v="0"/>
    <x v="3"/>
    <x v="0"/>
    <s v="USD"/>
    <n v="1492142860"/>
    <n v="1486962460"/>
    <b v="0"/>
    <n v="0"/>
    <x v="1"/>
    <x v="28"/>
    <n v="0"/>
    <e v="#DIV/0!"/>
    <x v="4"/>
    <x v="28"/>
  </r>
  <r>
    <x v="1683"/>
    <x v="1683"/>
    <x v="1681"/>
    <n v="3500"/>
    <n v="760"/>
    <x v="3"/>
    <x v="6"/>
    <s v="EUR"/>
    <n v="1491590738"/>
    <n v="1489517138"/>
    <b v="0"/>
    <n v="10"/>
    <x v="1"/>
    <x v="28"/>
    <n v="21.714285714285715"/>
    <n v="76"/>
    <x v="4"/>
    <x v="28"/>
  </r>
  <r>
    <x v="1684"/>
    <x v="1684"/>
    <x v="1682"/>
    <n v="8000"/>
    <n v="8730"/>
    <x v="3"/>
    <x v="0"/>
    <s v="USD"/>
    <n v="1489775641"/>
    <n v="1487360041"/>
    <b v="0"/>
    <n v="101"/>
    <x v="1"/>
    <x v="28"/>
    <n v="109.125"/>
    <n v="86.43564356435644"/>
    <x v="4"/>
    <x v="28"/>
  </r>
  <r>
    <x v="1685"/>
    <x v="1685"/>
    <x v="1683"/>
    <n v="350"/>
    <n v="360"/>
    <x v="3"/>
    <x v="0"/>
    <s v="USD"/>
    <n v="1490331623"/>
    <n v="1487743223"/>
    <b v="0"/>
    <n v="15"/>
    <x v="1"/>
    <x v="28"/>
    <n v="102.85714285714285"/>
    <n v="24"/>
    <x v="4"/>
    <x v="28"/>
  </r>
  <r>
    <x v="1686"/>
    <x v="1686"/>
    <x v="1684"/>
    <n v="5000"/>
    <n v="18"/>
    <x v="3"/>
    <x v="5"/>
    <s v="CAD"/>
    <n v="1493320519"/>
    <n v="1488140119"/>
    <b v="0"/>
    <n v="1"/>
    <x v="1"/>
    <x v="28"/>
    <n v="0.36"/>
    <n v="18"/>
    <x v="4"/>
    <x v="28"/>
  </r>
  <r>
    <x v="1687"/>
    <x v="1687"/>
    <x v="1685"/>
    <n v="10000"/>
    <n v="3125"/>
    <x v="3"/>
    <x v="0"/>
    <s v="USD"/>
    <n v="1491855300"/>
    <n v="1488935245"/>
    <b v="0"/>
    <n v="39"/>
    <x v="1"/>
    <x v="28"/>
    <n v="31.25"/>
    <n v="80.128205128205124"/>
    <x v="4"/>
    <x v="28"/>
  </r>
  <r>
    <x v="1688"/>
    <x v="1688"/>
    <x v="1686"/>
    <n v="4000"/>
    <n v="1772"/>
    <x v="3"/>
    <x v="0"/>
    <s v="USD"/>
    <n v="1491738594"/>
    <n v="1489150194"/>
    <b v="0"/>
    <n v="7"/>
    <x v="1"/>
    <x v="28"/>
    <n v="44.3"/>
    <n v="253.14285714285714"/>
    <x v="4"/>
    <x v="28"/>
  </r>
  <r>
    <x v="1689"/>
    <x v="1689"/>
    <x v="1687"/>
    <n v="2400"/>
    <n v="2400"/>
    <x v="3"/>
    <x v="0"/>
    <s v="USD"/>
    <n v="1489700230"/>
    <n v="1487111830"/>
    <b v="0"/>
    <n v="14"/>
    <x v="1"/>
    <x v="28"/>
    <n v="100"/>
    <n v="171.42857142857142"/>
    <x v="4"/>
    <x v="28"/>
  </r>
  <r>
    <x v="1690"/>
    <x v="1690"/>
    <x v="1688"/>
    <n v="2500"/>
    <n v="635"/>
    <x v="3"/>
    <x v="0"/>
    <s v="USD"/>
    <n v="1491470442"/>
    <n v="1488882042"/>
    <b v="0"/>
    <n v="11"/>
    <x v="1"/>
    <x v="28"/>
    <n v="25.4"/>
    <n v="57.727272727272727"/>
    <x v="4"/>
    <x v="28"/>
  </r>
  <r>
    <x v="1691"/>
    <x v="1691"/>
    <x v="1689"/>
    <n v="30000"/>
    <n v="10042"/>
    <x v="3"/>
    <x v="0"/>
    <s v="USD"/>
    <n v="1491181200"/>
    <n v="1488387008"/>
    <b v="0"/>
    <n v="38"/>
    <x v="1"/>
    <x v="28"/>
    <n v="33.473333333333329"/>
    <n v="264.26315789473682"/>
    <x v="4"/>
    <x v="28"/>
  </r>
  <r>
    <x v="1692"/>
    <x v="1692"/>
    <x v="1690"/>
    <n v="5000"/>
    <n v="2390"/>
    <x v="3"/>
    <x v="0"/>
    <s v="USD"/>
    <n v="1490572740"/>
    <n v="1487734667"/>
    <b v="0"/>
    <n v="15"/>
    <x v="1"/>
    <x v="28"/>
    <n v="47.8"/>
    <n v="159.33333333333334"/>
    <x v="4"/>
    <x v="28"/>
  </r>
  <r>
    <x v="1693"/>
    <x v="1693"/>
    <x v="1691"/>
    <n v="3000"/>
    <n v="280"/>
    <x v="3"/>
    <x v="1"/>
    <s v="GBP"/>
    <n v="1491768000"/>
    <n v="1489097112"/>
    <b v="0"/>
    <n v="8"/>
    <x v="1"/>
    <x v="28"/>
    <n v="9.3333333333333339"/>
    <n v="35"/>
    <x v="4"/>
    <x v="28"/>
  </r>
  <r>
    <x v="1694"/>
    <x v="1694"/>
    <x v="1692"/>
    <n v="10000"/>
    <n v="5"/>
    <x v="3"/>
    <x v="0"/>
    <s v="USD"/>
    <n v="1490589360"/>
    <n v="1488038674"/>
    <b v="0"/>
    <n v="1"/>
    <x v="1"/>
    <x v="28"/>
    <n v="0.05"/>
    <n v="5"/>
    <x v="4"/>
    <x v="28"/>
  </r>
  <r>
    <x v="1695"/>
    <x v="1695"/>
    <x v="1693"/>
    <n v="12000"/>
    <n v="1405"/>
    <x v="3"/>
    <x v="0"/>
    <s v="USD"/>
    <n v="1491786000"/>
    <n v="1488847514"/>
    <b v="0"/>
    <n v="23"/>
    <x v="1"/>
    <x v="28"/>
    <n v="11.708333333333334"/>
    <n v="61.086956521739133"/>
    <x v="4"/>
    <x v="28"/>
  </r>
  <r>
    <x v="1696"/>
    <x v="1696"/>
    <x v="1694"/>
    <n v="300000"/>
    <n v="0"/>
    <x v="3"/>
    <x v="0"/>
    <s v="USD"/>
    <n v="1491007211"/>
    <n v="1488418811"/>
    <b v="0"/>
    <n v="0"/>
    <x v="1"/>
    <x v="28"/>
    <n v="0"/>
    <e v="#DIV/0!"/>
    <x v="4"/>
    <x v="28"/>
  </r>
  <r>
    <x v="1697"/>
    <x v="1697"/>
    <x v="1695"/>
    <n v="12500"/>
    <n v="2526"/>
    <x v="3"/>
    <x v="0"/>
    <s v="USD"/>
    <n v="1491781648"/>
    <n v="1489193248"/>
    <b v="0"/>
    <n v="22"/>
    <x v="1"/>
    <x v="28"/>
    <n v="20.208000000000002"/>
    <n v="114.81818181818181"/>
    <x v="4"/>
    <x v="28"/>
  </r>
  <r>
    <x v="1698"/>
    <x v="1698"/>
    <x v="1696"/>
    <n v="125000"/>
    <n v="0"/>
    <x v="3"/>
    <x v="0"/>
    <s v="USD"/>
    <n v="1490499180"/>
    <n v="1488430760"/>
    <b v="0"/>
    <n v="0"/>
    <x v="1"/>
    <x v="28"/>
    <n v="0"/>
    <e v="#DIV/0!"/>
    <x v="4"/>
    <x v="28"/>
  </r>
  <r>
    <x v="1699"/>
    <x v="1699"/>
    <x v="1697"/>
    <n v="5105"/>
    <n v="216"/>
    <x v="3"/>
    <x v="0"/>
    <s v="USD"/>
    <n v="1491943445"/>
    <n v="1489351445"/>
    <b v="0"/>
    <n v="4"/>
    <x v="1"/>
    <x v="28"/>
    <n v="4.2311459353574925"/>
    <n v="54"/>
    <x v="4"/>
    <x v="28"/>
  </r>
  <r>
    <x v="1700"/>
    <x v="1700"/>
    <x v="1698"/>
    <n v="20000"/>
    <n v="5212"/>
    <x v="3"/>
    <x v="0"/>
    <s v="USD"/>
    <n v="1491019200"/>
    <n v="1488418990"/>
    <b v="0"/>
    <n v="79"/>
    <x v="1"/>
    <x v="28"/>
    <n v="26.06"/>
    <n v="65.974683544303801"/>
    <x v="4"/>
    <x v="28"/>
  </r>
  <r>
    <x v="1701"/>
    <x v="1701"/>
    <x v="1699"/>
    <n v="5050"/>
    <n v="10"/>
    <x v="2"/>
    <x v="0"/>
    <s v="USD"/>
    <n v="1421337405"/>
    <n v="1418745405"/>
    <b v="0"/>
    <n v="2"/>
    <x v="1"/>
    <x v="28"/>
    <n v="0.19801980198019803"/>
    <n v="5"/>
    <x v="4"/>
    <x v="28"/>
  </r>
  <r>
    <x v="1702"/>
    <x v="1702"/>
    <x v="1700"/>
    <n v="16500"/>
    <n v="1"/>
    <x v="2"/>
    <x v="0"/>
    <s v="USD"/>
    <n v="1427745150"/>
    <n v="1425156750"/>
    <b v="0"/>
    <n v="1"/>
    <x v="1"/>
    <x v="28"/>
    <n v="6.0606060606060606E-3"/>
    <n v="1"/>
    <x v="4"/>
    <x v="28"/>
  </r>
  <r>
    <x v="1703"/>
    <x v="1703"/>
    <x v="1701"/>
    <n v="5000"/>
    <n v="51"/>
    <x v="2"/>
    <x v="0"/>
    <s v="USD"/>
    <n v="1441003537"/>
    <n v="1435819537"/>
    <b v="0"/>
    <n v="2"/>
    <x v="1"/>
    <x v="28"/>
    <n v="1.02"/>
    <n v="25.5"/>
    <x v="4"/>
    <x v="28"/>
  </r>
  <r>
    <x v="1704"/>
    <x v="1704"/>
    <x v="1702"/>
    <n v="2000"/>
    <n v="1302"/>
    <x v="2"/>
    <x v="0"/>
    <s v="USD"/>
    <n v="1424056873"/>
    <n v="1421464873"/>
    <b v="0"/>
    <n v="11"/>
    <x v="1"/>
    <x v="28"/>
    <n v="65.100000000000009"/>
    <n v="118.36363636363636"/>
    <x v="4"/>
    <x v="28"/>
  </r>
  <r>
    <x v="1705"/>
    <x v="1705"/>
    <x v="1703"/>
    <n v="2000"/>
    <n v="0"/>
    <x v="2"/>
    <x v="0"/>
    <s v="USD"/>
    <n v="1441814400"/>
    <n v="1440807846"/>
    <b v="0"/>
    <n v="0"/>
    <x v="1"/>
    <x v="28"/>
    <n v="0"/>
    <e v="#DIV/0!"/>
    <x v="4"/>
    <x v="28"/>
  </r>
  <r>
    <x v="1706"/>
    <x v="1706"/>
    <x v="1704"/>
    <n v="5500"/>
    <n v="0"/>
    <x v="2"/>
    <x v="12"/>
    <s v="EUR"/>
    <n v="1440314472"/>
    <n v="1435130472"/>
    <b v="0"/>
    <n v="0"/>
    <x v="1"/>
    <x v="28"/>
    <n v="0"/>
    <e v="#DIV/0!"/>
    <x v="4"/>
    <x v="28"/>
  </r>
  <r>
    <x v="1707"/>
    <x v="1707"/>
    <x v="1705"/>
    <n v="5000"/>
    <n v="487"/>
    <x v="2"/>
    <x v="0"/>
    <s v="USD"/>
    <n v="1459181895"/>
    <n v="1456593495"/>
    <b v="0"/>
    <n v="9"/>
    <x v="1"/>
    <x v="28"/>
    <n v="9.74"/>
    <n v="54.111111111111114"/>
    <x v="4"/>
    <x v="28"/>
  </r>
  <r>
    <x v="1708"/>
    <x v="1708"/>
    <x v="1706"/>
    <n v="7000"/>
    <n v="0"/>
    <x v="2"/>
    <x v="0"/>
    <s v="USD"/>
    <n v="1462135706"/>
    <n v="1458679706"/>
    <b v="0"/>
    <n v="0"/>
    <x v="1"/>
    <x v="28"/>
    <n v="0"/>
    <e v="#DIV/0!"/>
    <x v="4"/>
    <x v="28"/>
  </r>
  <r>
    <x v="1709"/>
    <x v="1709"/>
    <x v="1707"/>
    <n v="1750"/>
    <n v="85"/>
    <x v="2"/>
    <x v="0"/>
    <s v="USD"/>
    <n v="1409513940"/>
    <n v="1405949514"/>
    <b v="0"/>
    <n v="4"/>
    <x v="1"/>
    <x v="28"/>
    <n v="4.8571428571428568"/>
    <n v="21.25"/>
    <x v="4"/>
    <x v="28"/>
  </r>
  <r>
    <x v="1710"/>
    <x v="1710"/>
    <x v="1708"/>
    <n v="5000"/>
    <n v="34"/>
    <x v="2"/>
    <x v="12"/>
    <s v="EUR"/>
    <n v="1453122000"/>
    <n v="1449151888"/>
    <b v="0"/>
    <n v="1"/>
    <x v="1"/>
    <x v="28"/>
    <n v="0.67999999999999994"/>
    <n v="34"/>
    <x v="4"/>
    <x v="28"/>
  </r>
  <r>
    <x v="1711"/>
    <x v="1711"/>
    <x v="1709"/>
    <n v="10000"/>
    <n v="1050"/>
    <x v="2"/>
    <x v="0"/>
    <s v="USD"/>
    <n v="1409585434"/>
    <n v="1406907034"/>
    <b v="0"/>
    <n v="2"/>
    <x v="1"/>
    <x v="28"/>
    <n v="10.5"/>
    <n v="525"/>
    <x v="4"/>
    <x v="28"/>
  </r>
  <r>
    <x v="1712"/>
    <x v="1712"/>
    <x v="1710"/>
    <n v="5000"/>
    <n v="0"/>
    <x v="2"/>
    <x v="0"/>
    <s v="USD"/>
    <n v="1435701353"/>
    <n v="1430517353"/>
    <b v="0"/>
    <n v="0"/>
    <x v="1"/>
    <x v="28"/>
    <n v="0"/>
    <e v="#DIV/0!"/>
    <x v="4"/>
    <x v="28"/>
  </r>
  <r>
    <x v="1713"/>
    <x v="1713"/>
    <x v="1711"/>
    <n v="3000"/>
    <n v="50"/>
    <x v="2"/>
    <x v="0"/>
    <s v="USD"/>
    <n v="1412536412"/>
    <n v="1409944412"/>
    <b v="0"/>
    <n v="1"/>
    <x v="1"/>
    <x v="28"/>
    <n v="1.6666666666666667"/>
    <n v="50"/>
    <x v="4"/>
    <x v="28"/>
  </r>
  <r>
    <x v="1714"/>
    <x v="1714"/>
    <x v="1712"/>
    <n v="25000"/>
    <n v="1967"/>
    <x v="2"/>
    <x v="0"/>
    <s v="USD"/>
    <n v="1430517761"/>
    <n v="1427925761"/>
    <b v="0"/>
    <n v="17"/>
    <x v="1"/>
    <x v="28"/>
    <n v="7.8680000000000003"/>
    <n v="115.70588235294117"/>
    <x v="4"/>
    <x v="28"/>
  </r>
  <r>
    <x v="1715"/>
    <x v="1715"/>
    <x v="1713"/>
    <n v="5000"/>
    <n v="11"/>
    <x v="2"/>
    <x v="0"/>
    <s v="USD"/>
    <n v="1427772120"/>
    <n v="1425186785"/>
    <b v="0"/>
    <n v="2"/>
    <x v="1"/>
    <x v="28"/>
    <n v="0.22"/>
    <n v="5.5"/>
    <x v="4"/>
    <x v="28"/>
  </r>
  <r>
    <x v="1716"/>
    <x v="1716"/>
    <x v="1714"/>
    <n v="2000"/>
    <n v="150"/>
    <x v="2"/>
    <x v="0"/>
    <s v="USD"/>
    <n v="1481295099"/>
    <n v="1477835499"/>
    <b v="0"/>
    <n v="3"/>
    <x v="1"/>
    <x v="28"/>
    <n v="7.5"/>
    <n v="50"/>
    <x v="4"/>
    <x v="28"/>
  </r>
  <r>
    <x v="1717"/>
    <x v="1717"/>
    <x v="1715"/>
    <n v="3265"/>
    <n v="1395"/>
    <x v="2"/>
    <x v="0"/>
    <s v="USD"/>
    <n v="1461211200"/>
    <n v="1459467238"/>
    <b v="0"/>
    <n v="41"/>
    <x v="1"/>
    <x v="28"/>
    <n v="42.725880551301685"/>
    <n v="34.024390243902438"/>
    <x v="4"/>
    <x v="28"/>
  </r>
  <r>
    <x v="1718"/>
    <x v="1718"/>
    <x v="1716"/>
    <n v="35000"/>
    <n v="75"/>
    <x v="2"/>
    <x v="0"/>
    <s v="USD"/>
    <n v="1463201940"/>
    <n v="1459435149"/>
    <b v="0"/>
    <n v="2"/>
    <x v="1"/>
    <x v="28"/>
    <n v="0.2142857142857143"/>
    <n v="37.5"/>
    <x v="4"/>
    <x v="28"/>
  </r>
  <r>
    <x v="1719"/>
    <x v="1719"/>
    <x v="1717"/>
    <n v="4000"/>
    <n v="35"/>
    <x v="2"/>
    <x v="0"/>
    <s v="USD"/>
    <n v="1410958191"/>
    <n v="1408366191"/>
    <b v="0"/>
    <n v="3"/>
    <x v="1"/>
    <x v="28"/>
    <n v="0.87500000000000011"/>
    <n v="11.666666666666666"/>
    <x v="4"/>
    <x v="28"/>
  </r>
  <r>
    <x v="1720"/>
    <x v="1720"/>
    <x v="1718"/>
    <n v="4000"/>
    <n v="225"/>
    <x v="2"/>
    <x v="0"/>
    <s v="USD"/>
    <n v="1415562471"/>
    <n v="1412966871"/>
    <b v="0"/>
    <n v="8"/>
    <x v="1"/>
    <x v="28"/>
    <n v="5.625"/>
    <n v="28.125"/>
    <x v="4"/>
    <x v="28"/>
  </r>
  <r>
    <x v="1721"/>
    <x v="1721"/>
    <x v="1719"/>
    <n v="5000"/>
    <n v="0"/>
    <x v="2"/>
    <x v="0"/>
    <s v="USD"/>
    <n v="1449831863"/>
    <n v="1447239863"/>
    <b v="0"/>
    <n v="0"/>
    <x v="1"/>
    <x v="28"/>
    <n v="0"/>
    <e v="#DIV/0!"/>
    <x v="4"/>
    <x v="28"/>
  </r>
  <r>
    <x v="1722"/>
    <x v="1722"/>
    <x v="1720"/>
    <n v="2880"/>
    <n v="1"/>
    <x v="2"/>
    <x v="0"/>
    <s v="USD"/>
    <n v="1459642200"/>
    <n v="1456441429"/>
    <b v="0"/>
    <n v="1"/>
    <x v="1"/>
    <x v="28"/>
    <n v="3.4722222222222224E-2"/>
    <n v="1"/>
    <x v="4"/>
    <x v="28"/>
  </r>
  <r>
    <x v="1723"/>
    <x v="1723"/>
    <x v="1721"/>
    <n v="10000"/>
    <n v="650"/>
    <x v="2"/>
    <x v="0"/>
    <s v="USD"/>
    <n v="1435730400"/>
    <n v="1430855315"/>
    <b v="0"/>
    <n v="3"/>
    <x v="1"/>
    <x v="28"/>
    <n v="6.5"/>
    <n v="216.66666666666666"/>
    <x v="4"/>
    <x v="28"/>
  </r>
  <r>
    <x v="1724"/>
    <x v="1724"/>
    <x v="1722"/>
    <n v="6000"/>
    <n v="35"/>
    <x v="2"/>
    <x v="0"/>
    <s v="USD"/>
    <n v="1414707762"/>
    <n v="1412115762"/>
    <b v="0"/>
    <n v="4"/>
    <x v="1"/>
    <x v="28"/>
    <n v="0.58333333333333337"/>
    <n v="8.75"/>
    <x v="4"/>
    <x v="28"/>
  </r>
  <r>
    <x v="1725"/>
    <x v="1725"/>
    <x v="1723"/>
    <n v="5500"/>
    <n v="560"/>
    <x v="2"/>
    <x v="0"/>
    <s v="USD"/>
    <n v="1408922049"/>
    <n v="1406330049"/>
    <b v="0"/>
    <n v="9"/>
    <x v="1"/>
    <x v="28"/>
    <n v="10.181818181818182"/>
    <n v="62.222222222222221"/>
    <x v="4"/>
    <x v="28"/>
  </r>
  <r>
    <x v="1726"/>
    <x v="1726"/>
    <x v="1724"/>
    <n v="6500"/>
    <n v="2196"/>
    <x v="2"/>
    <x v="0"/>
    <s v="USD"/>
    <n v="1403906664"/>
    <n v="1401401064"/>
    <b v="0"/>
    <n v="16"/>
    <x v="1"/>
    <x v="28"/>
    <n v="33.784615384615385"/>
    <n v="137.25"/>
    <x v="4"/>
    <x v="28"/>
  </r>
  <r>
    <x v="1727"/>
    <x v="1727"/>
    <x v="1725"/>
    <n v="3000"/>
    <n v="1"/>
    <x v="2"/>
    <x v="1"/>
    <s v="GBP"/>
    <n v="1428231600"/>
    <n v="1423520177"/>
    <b v="0"/>
    <n v="1"/>
    <x v="1"/>
    <x v="28"/>
    <n v="3.3333333333333333E-2"/>
    <n v="1"/>
    <x v="4"/>
    <x v="28"/>
  </r>
  <r>
    <x v="1728"/>
    <x v="1728"/>
    <x v="1726"/>
    <n v="1250"/>
    <n v="855"/>
    <x v="2"/>
    <x v="0"/>
    <s v="USD"/>
    <n v="1445439674"/>
    <n v="1442847674"/>
    <b v="0"/>
    <n v="7"/>
    <x v="1"/>
    <x v="28"/>
    <n v="68.400000000000006"/>
    <n v="122.14285714285714"/>
    <x v="4"/>
    <x v="28"/>
  </r>
  <r>
    <x v="1729"/>
    <x v="1729"/>
    <x v="1727"/>
    <n v="10000"/>
    <n v="0"/>
    <x v="2"/>
    <x v="0"/>
    <s v="USD"/>
    <n v="1465521306"/>
    <n v="1460337306"/>
    <b v="0"/>
    <n v="0"/>
    <x v="1"/>
    <x v="28"/>
    <n v="0"/>
    <e v="#DIV/0!"/>
    <x v="4"/>
    <x v="28"/>
  </r>
  <r>
    <x v="1730"/>
    <x v="1730"/>
    <x v="1728"/>
    <n v="3000"/>
    <n v="0"/>
    <x v="2"/>
    <x v="0"/>
    <s v="USD"/>
    <n v="1445738783"/>
    <n v="1443146783"/>
    <b v="0"/>
    <n v="0"/>
    <x v="1"/>
    <x v="28"/>
    <n v="0"/>
    <e v="#DIV/0!"/>
    <x v="4"/>
    <x v="28"/>
  </r>
  <r>
    <x v="1731"/>
    <x v="1731"/>
    <x v="1729"/>
    <n v="1000"/>
    <n v="0"/>
    <x v="2"/>
    <x v="0"/>
    <s v="USD"/>
    <n v="1434034800"/>
    <n v="1432849552"/>
    <b v="0"/>
    <n v="0"/>
    <x v="1"/>
    <x v="28"/>
    <n v="0"/>
    <e v="#DIV/0!"/>
    <x v="4"/>
    <x v="28"/>
  </r>
  <r>
    <x v="1732"/>
    <x v="1732"/>
    <x v="1730"/>
    <n v="4000"/>
    <n v="0"/>
    <x v="2"/>
    <x v="0"/>
    <s v="USD"/>
    <n v="1452920400"/>
    <n v="1447777481"/>
    <b v="0"/>
    <n v="0"/>
    <x v="1"/>
    <x v="28"/>
    <n v="0"/>
    <e v="#DIV/0!"/>
    <x v="4"/>
    <x v="28"/>
  </r>
  <r>
    <x v="1733"/>
    <x v="1733"/>
    <x v="1731"/>
    <n v="10000"/>
    <n v="0"/>
    <x v="2"/>
    <x v="0"/>
    <s v="USD"/>
    <n v="1473802200"/>
    <n v="1472746374"/>
    <b v="0"/>
    <n v="0"/>
    <x v="1"/>
    <x v="28"/>
    <n v="0"/>
    <e v="#DIV/0!"/>
    <x v="4"/>
    <x v="28"/>
  </r>
  <r>
    <x v="1734"/>
    <x v="1734"/>
    <x v="1732"/>
    <n v="4500"/>
    <n v="1"/>
    <x v="2"/>
    <x v="0"/>
    <s v="USD"/>
    <n v="1431046356"/>
    <n v="1428454356"/>
    <b v="0"/>
    <n v="1"/>
    <x v="1"/>
    <x v="28"/>
    <n v="2.2222222222222223E-2"/>
    <n v="1"/>
    <x v="4"/>
    <x v="28"/>
  </r>
  <r>
    <x v="1735"/>
    <x v="1735"/>
    <x v="1733"/>
    <n v="1000"/>
    <n v="110"/>
    <x v="2"/>
    <x v="0"/>
    <s v="USD"/>
    <n v="1470598345"/>
    <n v="1468006345"/>
    <b v="0"/>
    <n v="2"/>
    <x v="1"/>
    <x v="28"/>
    <n v="11"/>
    <n v="55"/>
    <x v="4"/>
    <x v="28"/>
  </r>
  <r>
    <x v="1736"/>
    <x v="1736"/>
    <x v="1734"/>
    <n v="3000"/>
    <n v="22"/>
    <x v="2"/>
    <x v="0"/>
    <s v="USD"/>
    <n v="1447018833"/>
    <n v="1444423233"/>
    <b v="0"/>
    <n v="1"/>
    <x v="1"/>
    <x v="28"/>
    <n v="0.73333333333333328"/>
    <n v="22"/>
    <x v="4"/>
    <x v="28"/>
  </r>
  <r>
    <x v="1737"/>
    <x v="1737"/>
    <x v="1735"/>
    <n v="4000"/>
    <n v="850"/>
    <x v="2"/>
    <x v="0"/>
    <s v="USD"/>
    <n v="1437432392"/>
    <n v="1434840392"/>
    <b v="0"/>
    <n v="15"/>
    <x v="1"/>
    <x v="28"/>
    <n v="21.25"/>
    <n v="56.666666666666664"/>
    <x v="4"/>
    <x v="28"/>
  </r>
  <r>
    <x v="1738"/>
    <x v="1738"/>
    <x v="1736"/>
    <n v="5000"/>
    <n v="20"/>
    <x v="2"/>
    <x v="0"/>
    <s v="USD"/>
    <n v="1412283542"/>
    <n v="1409691542"/>
    <b v="0"/>
    <n v="1"/>
    <x v="1"/>
    <x v="28"/>
    <n v="0.4"/>
    <n v="20"/>
    <x v="4"/>
    <x v="28"/>
  </r>
  <r>
    <x v="1739"/>
    <x v="1739"/>
    <x v="1737"/>
    <n v="1000"/>
    <n v="1"/>
    <x v="2"/>
    <x v="0"/>
    <s v="USD"/>
    <n v="1462391932"/>
    <n v="1457297932"/>
    <b v="0"/>
    <n v="1"/>
    <x v="1"/>
    <x v="28"/>
    <n v="0.1"/>
    <n v="1"/>
    <x v="4"/>
    <x v="28"/>
  </r>
  <r>
    <x v="1740"/>
    <x v="1740"/>
    <x v="1738"/>
    <n v="3000"/>
    <n v="0"/>
    <x v="2"/>
    <x v="0"/>
    <s v="USD"/>
    <n v="1437075422"/>
    <n v="1434483422"/>
    <b v="0"/>
    <n v="0"/>
    <x v="1"/>
    <x v="28"/>
    <n v="0"/>
    <e v="#DIV/0!"/>
    <x v="4"/>
    <x v="28"/>
  </r>
  <r>
    <x v="1741"/>
    <x v="1741"/>
    <x v="1739"/>
    <n v="1200"/>
    <n v="1330"/>
    <x v="0"/>
    <x v="1"/>
    <s v="GBP"/>
    <n v="1433948671"/>
    <n v="1430060671"/>
    <b v="0"/>
    <n v="52"/>
    <x v="0"/>
    <x v="20"/>
    <n v="110.83333333333334"/>
    <n v="25.576923076923077"/>
    <x v="8"/>
    <x v="20"/>
  </r>
  <r>
    <x v="1742"/>
    <x v="1742"/>
    <x v="1740"/>
    <n v="2000"/>
    <n v="2175"/>
    <x v="0"/>
    <x v="0"/>
    <s v="USD"/>
    <n v="1483822800"/>
    <n v="1481058170"/>
    <b v="0"/>
    <n v="34"/>
    <x v="0"/>
    <x v="20"/>
    <n v="108.74999999999999"/>
    <n v="63.970588235294116"/>
    <x v="8"/>
    <x v="20"/>
  </r>
  <r>
    <x v="1743"/>
    <x v="1743"/>
    <x v="1741"/>
    <n v="6000"/>
    <n v="6025"/>
    <x v="0"/>
    <x v="0"/>
    <s v="USD"/>
    <n v="1472270340"/>
    <n v="1470348775"/>
    <b v="0"/>
    <n v="67"/>
    <x v="0"/>
    <x v="20"/>
    <n v="100.41666666666667"/>
    <n v="89.925373134328353"/>
    <x v="8"/>
    <x v="20"/>
  </r>
  <r>
    <x v="1744"/>
    <x v="1744"/>
    <x v="1742"/>
    <n v="5500"/>
    <n v="6515"/>
    <x v="0"/>
    <x v="1"/>
    <s v="GBP"/>
    <n v="1425821477"/>
    <n v="1421937077"/>
    <b v="0"/>
    <n v="70"/>
    <x v="0"/>
    <x v="20"/>
    <n v="118.45454545454545"/>
    <n v="93.071428571428569"/>
    <x v="8"/>
    <x v="20"/>
  </r>
  <r>
    <x v="1745"/>
    <x v="1745"/>
    <x v="1743"/>
    <n v="7000"/>
    <n v="7981"/>
    <x v="0"/>
    <x v="0"/>
    <s v="USD"/>
    <n v="1482372000"/>
    <n v="1479276838"/>
    <b v="0"/>
    <n v="89"/>
    <x v="0"/>
    <x v="20"/>
    <n v="114.01428571428571"/>
    <n v="89.674157303370791"/>
    <x v="8"/>
    <x v="20"/>
  </r>
  <r>
    <x v="1746"/>
    <x v="1746"/>
    <x v="1744"/>
    <n v="15000"/>
    <n v="22215"/>
    <x v="0"/>
    <x v="0"/>
    <s v="USD"/>
    <n v="1479952800"/>
    <n v="1477368867"/>
    <b v="0"/>
    <n v="107"/>
    <x v="0"/>
    <x v="20"/>
    <n v="148.10000000000002"/>
    <n v="207.61682242990653"/>
    <x v="8"/>
    <x v="20"/>
  </r>
  <r>
    <x v="1747"/>
    <x v="1747"/>
    <x v="1745"/>
    <n v="9000"/>
    <n v="9446"/>
    <x v="0"/>
    <x v="1"/>
    <s v="GBP"/>
    <n v="1447426800"/>
    <n v="1444904830"/>
    <b v="0"/>
    <n v="159"/>
    <x v="0"/>
    <x v="20"/>
    <n v="104.95555555555556"/>
    <n v="59.408805031446541"/>
    <x v="8"/>
    <x v="20"/>
  </r>
  <r>
    <x v="1748"/>
    <x v="1748"/>
    <x v="1746"/>
    <n v="50000"/>
    <n v="64974"/>
    <x v="0"/>
    <x v="5"/>
    <s v="CAD"/>
    <n v="1441234143"/>
    <n v="1438642143"/>
    <b v="0"/>
    <n v="181"/>
    <x v="0"/>
    <x v="20"/>
    <n v="129.94800000000001"/>
    <n v="358.97237569060775"/>
    <x v="8"/>
    <x v="20"/>
  </r>
  <r>
    <x v="1749"/>
    <x v="1749"/>
    <x v="1747"/>
    <n v="10050"/>
    <n v="12410.5"/>
    <x v="0"/>
    <x v="19"/>
    <s v="EUR"/>
    <n v="1488394800"/>
    <n v="1485213921"/>
    <b v="0"/>
    <n v="131"/>
    <x v="0"/>
    <x v="20"/>
    <n v="123.48756218905473"/>
    <n v="94.736641221374043"/>
    <x v="8"/>
    <x v="20"/>
  </r>
  <r>
    <x v="1750"/>
    <x v="1750"/>
    <x v="1748"/>
    <n v="5000"/>
    <n v="10081"/>
    <x v="0"/>
    <x v="0"/>
    <s v="USD"/>
    <n v="1461096304"/>
    <n v="1458936304"/>
    <b v="0"/>
    <n v="125"/>
    <x v="0"/>
    <x v="20"/>
    <n v="201.62"/>
    <n v="80.647999999999996"/>
    <x v="8"/>
    <x v="20"/>
  </r>
  <r>
    <x v="1751"/>
    <x v="1751"/>
    <x v="1749"/>
    <n v="10000"/>
    <n v="10290"/>
    <x v="0"/>
    <x v="0"/>
    <s v="USD"/>
    <n v="1426787123"/>
    <n v="1424198723"/>
    <b v="0"/>
    <n v="61"/>
    <x v="0"/>
    <x v="20"/>
    <n v="102.89999999999999"/>
    <n v="168.68852459016392"/>
    <x v="8"/>
    <x v="20"/>
  </r>
  <r>
    <x v="1752"/>
    <x v="1752"/>
    <x v="1750"/>
    <n v="1200"/>
    <n v="3122"/>
    <x v="0"/>
    <x v="1"/>
    <s v="GBP"/>
    <n v="1476425082"/>
    <n v="1473833082"/>
    <b v="0"/>
    <n v="90"/>
    <x v="0"/>
    <x v="20"/>
    <n v="260.16666666666663"/>
    <n v="34.68888888888889"/>
    <x v="8"/>
    <x v="20"/>
  </r>
  <r>
    <x v="1753"/>
    <x v="1753"/>
    <x v="1751"/>
    <n v="15000"/>
    <n v="16200"/>
    <x v="0"/>
    <x v="8"/>
    <s v="DKK"/>
    <n v="1458579568"/>
    <n v="1455991168"/>
    <b v="0"/>
    <n v="35"/>
    <x v="0"/>
    <x v="20"/>
    <n v="108"/>
    <n v="462.85714285714283"/>
    <x v="8"/>
    <x v="20"/>
  </r>
  <r>
    <x v="1754"/>
    <x v="1754"/>
    <x v="1752"/>
    <n v="8500"/>
    <n v="9395"/>
    <x v="0"/>
    <x v="5"/>
    <s v="CAD"/>
    <n v="1428091353"/>
    <n v="1425502953"/>
    <b v="0"/>
    <n v="90"/>
    <x v="0"/>
    <x v="20"/>
    <n v="110.52941176470587"/>
    <n v="104.38888888888889"/>
    <x v="8"/>
    <x v="20"/>
  </r>
  <r>
    <x v="1755"/>
    <x v="1755"/>
    <x v="1753"/>
    <n v="25"/>
    <n v="30"/>
    <x v="0"/>
    <x v="0"/>
    <s v="USD"/>
    <n v="1444071361"/>
    <n v="1441479361"/>
    <b v="0"/>
    <n v="4"/>
    <x v="0"/>
    <x v="20"/>
    <n v="120"/>
    <n v="7.5"/>
    <x v="8"/>
    <x v="20"/>
  </r>
  <r>
    <x v="1756"/>
    <x v="1756"/>
    <x v="1754"/>
    <n v="5500"/>
    <n v="5655.6"/>
    <x v="0"/>
    <x v="0"/>
    <s v="USD"/>
    <n v="1472443269"/>
    <n v="1468987269"/>
    <b v="0"/>
    <n v="120"/>
    <x v="0"/>
    <x v="20"/>
    <n v="102.82909090909091"/>
    <n v="47.13"/>
    <x v="8"/>
    <x v="20"/>
  </r>
  <r>
    <x v="1757"/>
    <x v="1757"/>
    <x v="1755"/>
    <n v="5000"/>
    <n v="5800"/>
    <x v="0"/>
    <x v="0"/>
    <s v="USD"/>
    <n v="1485631740"/>
    <n v="1483041083"/>
    <b v="0"/>
    <n v="14"/>
    <x v="0"/>
    <x v="20"/>
    <n v="115.99999999999999"/>
    <n v="414.28571428571428"/>
    <x v="8"/>
    <x v="20"/>
  </r>
  <r>
    <x v="1758"/>
    <x v="1758"/>
    <x v="1756"/>
    <n v="1000"/>
    <n v="1147"/>
    <x v="0"/>
    <x v="0"/>
    <s v="USD"/>
    <n v="1468536992"/>
    <n v="1463352992"/>
    <b v="0"/>
    <n v="27"/>
    <x v="0"/>
    <x v="20"/>
    <n v="114.7"/>
    <n v="42.481481481481481"/>
    <x v="8"/>
    <x v="20"/>
  </r>
  <r>
    <x v="1759"/>
    <x v="1759"/>
    <x v="1757"/>
    <n v="5000"/>
    <n v="5330"/>
    <x v="0"/>
    <x v="0"/>
    <s v="USD"/>
    <n v="1427309629"/>
    <n v="1425585229"/>
    <b v="0"/>
    <n v="49"/>
    <x v="0"/>
    <x v="20"/>
    <n v="106.60000000000001"/>
    <n v="108.77551020408163"/>
    <x v="8"/>
    <x v="20"/>
  </r>
  <r>
    <x v="1760"/>
    <x v="1760"/>
    <x v="1758"/>
    <n v="5000"/>
    <n v="8272"/>
    <x v="0"/>
    <x v="0"/>
    <s v="USD"/>
    <n v="1456416513"/>
    <n v="1454688513"/>
    <b v="0"/>
    <n v="102"/>
    <x v="0"/>
    <x v="20"/>
    <n v="165.44"/>
    <n v="81.098039215686271"/>
    <x v="8"/>
    <x v="20"/>
  </r>
  <r>
    <x v="1761"/>
    <x v="1761"/>
    <x v="1759"/>
    <n v="100"/>
    <n v="155"/>
    <x v="0"/>
    <x v="1"/>
    <s v="GBP"/>
    <n v="1442065060"/>
    <n v="1437745060"/>
    <b v="0"/>
    <n v="3"/>
    <x v="0"/>
    <x v="20"/>
    <n v="155"/>
    <n v="51.666666666666664"/>
    <x v="8"/>
    <x v="20"/>
  </r>
  <r>
    <x v="1762"/>
    <x v="1762"/>
    <x v="1760"/>
    <n v="100"/>
    <n v="885"/>
    <x v="0"/>
    <x v="0"/>
    <s v="USD"/>
    <n v="1457739245"/>
    <n v="1455147245"/>
    <b v="0"/>
    <n v="25"/>
    <x v="0"/>
    <x v="20"/>
    <n v="885"/>
    <n v="35.4"/>
    <x v="8"/>
    <x v="20"/>
  </r>
  <r>
    <x v="1763"/>
    <x v="1763"/>
    <x v="1761"/>
    <n v="12000"/>
    <n v="12229"/>
    <x v="0"/>
    <x v="0"/>
    <s v="USD"/>
    <n v="1477255840"/>
    <n v="1474663840"/>
    <b v="0"/>
    <n v="118"/>
    <x v="0"/>
    <x v="20"/>
    <n v="101.90833333333333"/>
    <n v="103.63559322033899"/>
    <x v="8"/>
    <x v="20"/>
  </r>
  <r>
    <x v="1764"/>
    <x v="1764"/>
    <x v="1762"/>
    <n v="11000"/>
    <n v="2156"/>
    <x v="2"/>
    <x v="1"/>
    <s v="GBP"/>
    <n v="1407065979"/>
    <n v="1404560379"/>
    <b v="1"/>
    <n v="39"/>
    <x v="1"/>
    <x v="20"/>
    <n v="19.600000000000001"/>
    <n v="55.282051282051285"/>
    <x v="8"/>
    <x v="20"/>
  </r>
  <r>
    <x v="1765"/>
    <x v="1765"/>
    <x v="1763"/>
    <n v="12500"/>
    <n v="7433.48"/>
    <x v="2"/>
    <x v="0"/>
    <s v="USD"/>
    <n v="1407972712"/>
    <n v="1405380712"/>
    <b v="1"/>
    <n v="103"/>
    <x v="1"/>
    <x v="20"/>
    <n v="59.467839999999995"/>
    <n v="72.16970873786407"/>
    <x v="8"/>
    <x v="20"/>
  </r>
  <r>
    <x v="1766"/>
    <x v="1766"/>
    <x v="1764"/>
    <n v="1500"/>
    <n v="0"/>
    <x v="2"/>
    <x v="2"/>
    <s v="AUD"/>
    <n v="1408999088"/>
    <n v="1407184688"/>
    <b v="1"/>
    <n v="0"/>
    <x v="1"/>
    <x v="20"/>
    <n v="0"/>
    <e v="#DIV/0!"/>
    <x v="8"/>
    <x v="20"/>
  </r>
  <r>
    <x v="1767"/>
    <x v="1767"/>
    <x v="1765"/>
    <n v="5000"/>
    <n v="2286"/>
    <x v="2"/>
    <x v="0"/>
    <s v="USD"/>
    <n v="1407080884"/>
    <n v="1404488884"/>
    <b v="1"/>
    <n v="39"/>
    <x v="1"/>
    <x v="20"/>
    <n v="45.72"/>
    <n v="58.615384615384613"/>
    <x v="8"/>
    <x v="20"/>
  </r>
  <r>
    <x v="1768"/>
    <x v="1768"/>
    <x v="1766"/>
    <n v="5000"/>
    <n v="187"/>
    <x v="2"/>
    <x v="0"/>
    <s v="USD"/>
    <n v="1411824444"/>
    <n v="1406640444"/>
    <b v="1"/>
    <n v="15"/>
    <x v="1"/>
    <x v="20"/>
    <n v="3.74"/>
    <n v="12.466666666666667"/>
    <x v="8"/>
    <x v="20"/>
  </r>
  <r>
    <x v="1769"/>
    <x v="1769"/>
    <x v="1767"/>
    <n v="40000"/>
    <n v="1081"/>
    <x v="2"/>
    <x v="0"/>
    <s v="USD"/>
    <n v="1421177959"/>
    <n v="1418585959"/>
    <b v="1"/>
    <n v="22"/>
    <x v="1"/>
    <x v="20"/>
    <n v="2.7025000000000001"/>
    <n v="49.136363636363633"/>
    <x v="8"/>
    <x v="20"/>
  </r>
  <r>
    <x v="1770"/>
    <x v="1770"/>
    <x v="1768"/>
    <n v="24500"/>
    <n v="13846"/>
    <x v="2"/>
    <x v="0"/>
    <s v="USD"/>
    <n v="1413312194"/>
    <n v="1410288194"/>
    <b v="1"/>
    <n v="92"/>
    <x v="1"/>
    <x v="20"/>
    <n v="56.51428571428572"/>
    <n v="150.5"/>
    <x v="8"/>
    <x v="20"/>
  </r>
  <r>
    <x v="1771"/>
    <x v="1771"/>
    <x v="1769"/>
    <n v="4200"/>
    <n v="895"/>
    <x v="2"/>
    <x v="1"/>
    <s v="GBP"/>
    <n v="1414107040"/>
    <n v="1411515040"/>
    <b v="1"/>
    <n v="25"/>
    <x v="1"/>
    <x v="20"/>
    <n v="21.30952380952381"/>
    <n v="35.799999999999997"/>
    <x v="8"/>
    <x v="20"/>
  </r>
  <r>
    <x v="1772"/>
    <x v="1772"/>
    <x v="1770"/>
    <n v="5500"/>
    <n v="858"/>
    <x v="2"/>
    <x v="1"/>
    <s v="GBP"/>
    <n v="1404666836"/>
    <n v="1399482836"/>
    <b v="1"/>
    <n v="19"/>
    <x v="1"/>
    <x v="20"/>
    <n v="15.6"/>
    <n v="45.157894736842103"/>
    <x v="8"/>
    <x v="20"/>
  </r>
  <r>
    <x v="1773"/>
    <x v="1773"/>
    <x v="1771"/>
    <n v="30000"/>
    <n v="1877"/>
    <x v="2"/>
    <x v="0"/>
    <s v="USD"/>
    <n v="1421691298"/>
    <n v="1417803298"/>
    <b v="1"/>
    <n v="19"/>
    <x v="1"/>
    <x v="20"/>
    <n v="6.2566666666666677"/>
    <n v="98.78947368421052"/>
    <x v="8"/>
    <x v="20"/>
  </r>
  <r>
    <x v="1774"/>
    <x v="1774"/>
    <x v="1772"/>
    <n v="2500"/>
    <n v="1148"/>
    <x v="2"/>
    <x v="0"/>
    <s v="USD"/>
    <n v="1417273140"/>
    <n v="1413609292"/>
    <b v="1"/>
    <n v="13"/>
    <x v="1"/>
    <x v="20"/>
    <n v="45.92"/>
    <n v="88.307692307692307"/>
    <x v="8"/>
    <x v="20"/>
  </r>
  <r>
    <x v="1775"/>
    <x v="1775"/>
    <x v="1773"/>
    <n v="32500"/>
    <n v="21158"/>
    <x v="2"/>
    <x v="0"/>
    <s v="USD"/>
    <n v="1414193160"/>
    <n v="1410305160"/>
    <b v="1"/>
    <n v="124"/>
    <x v="1"/>
    <x v="20"/>
    <n v="65.101538461538468"/>
    <n v="170.62903225806451"/>
    <x v="8"/>
    <x v="20"/>
  </r>
  <r>
    <x v="1776"/>
    <x v="1776"/>
    <x v="1774"/>
    <n v="5000"/>
    <n v="335"/>
    <x v="2"/>
    <x v="1"/>
    <s v="GBP"/>
    <n v="1414623471"/>
    <n v="1411513071"/>
    <b v="1"/>
    <n v="4"/>
    <x v="1"/>
    <x v="20"/>
    <n v="6.7"/>
    <n v="83.75"/>
    <x v="8"/>
    <x v="20"/>
  </r>
  <r>
    <x v="1777"/>
    <x v="1777"/>
    <x v="1775"/>
    <n v="4800"/>
    <n v="651"/>
    <x v="2"/>
    <x v="9"/>
    <s v="EUR"/>
    <n v="1424421253"/>
    <n v="1421829253"/>
    <b v="1"/>
    <n v="10"/>
    <x v="1"/>
    <x v="20"/>
    <n v="13.5625"/>
    <n v="65.099999999999994"/>
    <x v="8"/>
    <x v="20"/>
  </r>
  <r>
    <x v="1778"/>
    <x v="1778"/>
    <x v="1776"/>
    <n v="50000"/>
    <n v="995"/>
    <x v="2"/>
    <x v="0"/>
    <s v="USD"/>
    <n v="1427485395"/>
    <n v="1423600995"/>
    <b v="1"/>
    <n v="15"/>
    <x v="1"/>
    <x v="20"/>
    <n v="1.9900000000000002"/>
    <n v="66.333333333333329"/>
    <x v="8"/>
    <x v="20"/>
  </r>
  <r>
    <x v="1779"/>
    <x v="1779"/>
    <x v="1777"/>
    <n v="11000"/>
    <n v="3986"/>
    <x v="2"/>
    <x v="0"/>
    <s v="USD"/>
    <n v="1472834180"/>
    <n v="1470242180"/>
    <b v="1"/>
    <n v="38"/>
    <x v="1"/>
    <x v="20"/>
    <n v="36.236363636363642"/>
    <n v="104.89473684210526"/>
    <x v="8"/>
    <x v="20"/>
  </r>
  <r>
    <x v="1780"/>
    <x v="1780"/>
    <x v="1778"/>
    <n v="30000"/>
    <n v="11923"/>
    <x v="2"/>
    <x v="0"/>
    <s v="USD"/>
    <n v="1467469510"/>
    <n v="1462285510"/>
    <b v="1"/>
    <n v="152"/>
    <x v="1"/>
    <x v="20"/>
    <n v="39.743333333333339"/>
    <n v="78.440789473684205"/>
    <x v="8"/>
    <x v="20"/>
  </r>
  <r>
    <x v="1781"/>
    <x v="1781"/>
    <x v="1779"/>
    <n v="5500"/>
    <n v="1417"/>
    <x v="2"/>
    <x v="0"/>
    <s v="USD"/>
    <n v="1473950945"/>
    <n v="1471272545"/>
    <b v="1"/>
    <n v="24"/>
    <x v="1"/>
    <x v="20"/>
    <n v="25.763636363636365"/>
    <n v="59.041666666666664"/>
    <x v="8"/>
    <x v="20"/>
  </r>
  <r>
    <x v="1782"/>
    <x v="1782"/>
    <x v="1780"/>
    <n v="35000"/>
    <n v="5422"/>
    <x v="2"/>
    <x v="0"/>
    <s v="USD"/>
    <n v="1456062489"/>
    <n v="1453211289"/>
    <b v="1"/>
    <n v="76"/>
    <x v="1"/>
    <x v="20"/>
    <n v="15.491428571428573"/>
    <n v="71.34210526315789"/>
    <x v="8"/>
    <x v="20"/>
  </r>
  <r>
    <x v="1783"/>
    <x v="1783"/>
    <x v="1781"/>
    <n v="40000"/>
    <n v="9477"/>
    <x v="2"/>
    <x v="0"/>
    <s v="USD"/>
    <n v="1432248478"/>
    <n v="1429656478"/>
    <b v="1"/>
    <n v="185"/>
    <x v="1"/>
    <x v="20"/>
    <n v="23.692499999999999"/>
    <n v="51.227027027027027"/>
    <x v="8"/>
    <x v="20"/>
  </r>
  <r>
    <x v="1784"/>
    <x v="1784"/>
    <x v="1782"/>
    <n v="5000"/>
    <n v="1988"/>
    <x v="2"/>
    <x v="0"/>
    <s v="USD"/>
    <n v="1422674700"/>
    <n v="1419954240"/>
    <b v="1"/>
    <n v="33"/>
    <x v="1"/>
    <x v="20"/>
    <n v="39.76"/>
    <n v="60.242424242424242"/>
    <x v="8"/>
    <x v="20"/>
  </r>
  <r>
    <x v="1785"/>
    <x v="1785"/>
    <x v="1783"/>
    <n v="24000"/>
    <n v="4853"/>
    <x v="2"/>
    <x v="0"/>
    <s v="USD"/>
    <n v="1413417600"/>
    <n v="1410750855"/>
    <b v="1"/>
    <n v="108"/>
    <x v="1"/>
    <x v="20"/>
    <n v="20.220833333333331"/>
    <n v="44.935185185185183"/>
    <x v="8"/>
    <x v="20"/>
  </r>
  <r>
    <x v="1786"/>
    <x v="1786"/>
    <x v="1784"/>
    <n v="1900"/>
    <n v="905"/>
    <x v="2"/>
    <x v="9"/>
    <s v="EUR"/>
    <n v="1418649177"/>
    <n v="1416057177"/>
    <b v="1"/>
    <n v="29"/>
    <x v="1"/>
    <x v="20"/>
    <n v="47.631578947368418"/>
    <n v="31.206896551724139"/>
    <x v="8"/>
    <x v="20"/>
  </r>
  <r>
    <x v="1787"/>
    <x v="1787"/>
    <x v="1785"/>
    <n v="10000"/>
    <n v="1533"/>
    <x v="2"/>
    <x v="0"/>
    <s v="USD"/>
    <n v="1428158637"/>
    <n v="1425570237"/>
    <b v="1"/>
    <n v="24"/>
    <x v="1"/>
    <x v="20"/>
    <n v="15.329999999999998"/>
    <n v="63.875"/>
    <x v="8"/>
    <x v="20"/>
  </r>
  <r>
    <x v="1788"/>
    <x v="1788"/>
    <x v="1786"/>
    <n v="5500"/>
    <n v="76"/>
    <x v="2"/>
    <x v="1"/>
    <s v="GBP"/>
    <n v="1414795542"/>
    <n v="1412203542"/>
    <b v="1"/>
    <n v="4"/>
    <x v="1"/>
    <x v="20"/>
    <n v="1.3818181818181818"/>
    <n v="19"/>
    <x v="8"/>
    <x v="20"/>
  </r>
  <r>
    <x v="1789"/>
    <x v="1789"/>
    <x v="1787"/>
    <n v="8000"/>
    <n v="40"/>
    <x v="2"/>
    <x v="0"/>
    <s v="USD"/>
    <n v="1421042403"/>
    <n v="1415858403"/>
    <b v="1"/>
    <n v="4"/>
    <x v="1"/>
    <x v="20"/>
    <n v="0.5"/>
    <n v="10"/>
    <x v="8"/>
    <x v="20"/>
  </r>
  <r>
    <x v="1790"/>
    <x v="1790"/>
    <x v="1788"/>
    <n v="33000"/>
    <n v="1636"/>
    <x v="2"/>
    <x v="0"/>
    <s v="USD"/>
    <n v="1423152678"/>
    <n v="1420560678"/>
    <b v="1"/>
    <n v="15"/>
    <x v="1"/>
    <x v="20"/>
    <n v="4.957575757575758"/>
    <n v="109.06666666666666"/>
    <x v="8"/>
    <x v="20"/>
  </r>
  <r>
    <x v="1791"/>
    <x v="1791"/>
    <x v="1789"/>
    <n v="3000"/>
    <n v="107"/>
    <x v="2"/>
    <x v="1"/>
    <s v="GBP"/>
    <n v="1422553565"/>
    <n v="1417369565"/>
    <b v="1"/>
    <n v="4"/>
    <x v="1"/>
    <x v="20"/>
    <n v="3.5666666666666664"/>
    <n v="26.75"/>
    <x v="8"/>
    <x v="20"/>
  </r>
  <r>
    <x v="1792"/>
    <x v="1792"/>
    <x v="1790"/>
    <n v="25000"/>
    <n v="15281"/>
    <x v="2"/>
    <x v="0"/>
    <s v="USD"/>
    <n v="1439189940"/>
    <n v="1435970682"/>
    <b v="1"/>
    <n v="139"/>
    <x v="1"/>
    <x v="20"/>
    <n v="61.124000000000002"/>
    <n v="109.93525179856115"/>
    <x v="8"/>
    <x v="20"/>
  </r>
  <r>
    <x v="1793"/>
    <x v="1793"/>
    <x v="1791"/>
    <n v="3000"/>
    <n v="40"/>
    <x v="2"/>
    <x v="2"/>
    <s v="AUD"/>
    <n v="1417127040"/>
    <n v="1414531440"/>
    <b v="1"/>
    <n v="2"/>
    <x v="1"/>
    <x v="20"/>
    <n v="1.3333333333333335"/>
    <n v="20"/>
    <x v="8"/>
    <x v="20"/>
  </r>
  <r>
    <x v="1794"/>
    <x v="1794"/>
    <x v="1792"/>
    <n v="9000"/>
    <n v="997"/>
    <x v="2"/>
    <x v="0"/>
    <s v="USD"/>
    <n v="1423660422"/>
    <n v="1420636422"/>
    <b v="1"/>
    <n v="18"/>
    <x v="1"/>
    <x v="20"/>
    <n v="11.077777777777778"/>
    <n v="55.388888888888886"/>
    <x v="8"/>
    <x v="20"/>
  </r>
  <r>
    <x v="1795"/>
    <x v="1795"/>
    <x v="1793"/>
    <n v="28000"/>
    <n v="10846"/>
    <x v="2"/>
    <x v="12"/>
    <s v="EUR"/>
    <n v="1476460800"/>
    <n v="1473922541"/>
    <b v="1"/>
    <n v="81"/>
    <x v="1"/>
    <x v="20"/>
    <n v="38.735714285714288"/>
    <n v="133.90123456790124"/>
    <x v="8"/>
    <x v="20"/>
  </r>
  <r>
    <x v="1796"/>
    <x v="1796"/>
    <x v="1794"/>
    <n v="19000"/>
    <n v="4190"/>
    <x v="2"/>
    <x v="1"/>
    <s v="GBP"/>
    <n v="1469356366"/>
    <n v="1464172366"/>
    <b v="1"/>
    <n v="86"/>
    <x v="1"/>
    <x v="20"/>
    <n v="22.05263157894737"/>
    <n v="48.720930232558139"/>
    <x v="8"/>
    <x v="20"/>
  </r>
  <r>
    <x v="1797"/>
    <x v="1797"/>
    <x v="1795"/>
    <n v="10000"/>
    <n v="6755"/>
    <x v="2"/>
    <x v="0"/>
    <s v="USD"/>
    <n v="1481809189"/>
    <n v="1479217189"/>
    <b v="1"/>
    <n v="140"/>
    <x v="1"/>
    <x v="20"/>
    <n v="67.55"/>
    <n v="48.25"/>
    <x v="8"/>
    <x v="20"/>
  </r>
  <r>
    <x v="1798"/>
    <x v="1798"/>
    <x v="1796"/>
    <n v="16000"/>
    <n v="2182"/>
    <x v="2"/>
    <x v="0"/>
    <s v="USD"/>
    <n v="1454572233"/>
    <n v="1449388233"/>
    <b v="1"/>
    <n v="37"/>
    <x v="1"/>
    <x v="20"/>
    <n v="13.637499999999999"/>
    <n v="58.972972972972975"/>
    <x v="8"/>
    <x v="20"/>
  </r>
  <r>
    <x v="1799"/>
    <x v="1799"/>
    <x v="1797"/>
    <n v="4000"/>
    <n v="69.83"/>
    <x v="2"/>
    <x v="1"/>
    <s v="GBP"/>
    <n v="1415740408"/>
    <n v="1414008808"/>
    <b v="1"/>
    <n v="6"/>
    <x v="1"/>
    <x v="20"/>
    <n v="1.7457500000000001"/>
    <n v="11.638333333333334"/>
    <x v="8"/>
    <x v="20"/>
  </r>
  <r>
    <x v="1800"/>
    <x v="1800"/>
    <x v="1798"/>
    <n v="46260"/>
    <n v="9460"/>
    <x v="2"/>
    <x v="1"/>
    <s v="GBP"/>
    <n v="1476109970"/>
    <n v="1473517970"/>
    <b v="1"/>
    <n v="113"/>
    <x v="1"/>
    <x v="20"/>
    <n v="20.44963251188932"/>
    <n v="83.716814159292042"/>
    <x v="8"/>
    <x v="20"/>
  </r>
  <r>
    <x v="1801"/>
    <x v="1801"/>
    <x v="1799"/>
    <n v="17000"/>
    <n v="2355"/>
    <x v="2"/>
    <x v="1"/>
    <s v="GBP"/>
    <n v="1450181400"/>
    <n v="1447429868"/>
    <b v="1"/>
    <n v="37"/>
    <x v="1"/>
    <x v="20"/>
    <n v="13.852941176470587"/>
    <n v="63.648648648648646"/>
    <x v="8"/>
    <x v="20"/>
  </r>
  <r>
    <x v="1802"/>
    <x v="1802"/>
    <x v="1800"/>
    <n v="3500"/>
    <n v="1697"/>
    <x v="2"/>
    <x v="12"/>
    <s v="EUR"/>
    <n v="1435442340"/>
    <n v="1433416830"/>
    <b v="1"/>
    <n v="18"/>
    <x v="1"/>
    <x v="20"/>
    <n v="48.485714285714288"/>
    <n v="94.277777777777771"/>
    <x v="8"/>
    <x v="20"/>
  </r>
  <r>
    <x v="1803"/>
    <x v="1803"/>
    <x v="1801"/>
    <n v="17500"/>
    <n v="5390"/>
    <x v="2"/>
    <x v="0"/>
    <s v="USD"/>
    <n v="1423878182"/>
    <n v="1421199782"/>
    <b v="1"/>
    <n v="75"/>
    <x v="1"/>
    <x v="20"/>
    <n v="30.8"/>
    <n v="71.86666666666666"/>
    <x v="8"/>
    <x v="20"/>
  </r>
  <r>
    <x v="1804"/>
    <x v="1804"/>
    <x v="1802"/>
    <n v="15500"/>
    <n v="5452"/>
    <x v="2"/>
    <x v="0"/>
    <s v="USD"/>
    <n v="1447521404"/>
    <n v="1444061804"/>
    <b v="1"/>
    <n v="52"/>
    <x v="1"/>
    <x v="20"/>
    <n v="35.174193548387095"/>
    <n v="104.84615384615384"/>
    <x v="8"/>
    <x v="20"/>
  </r>
  <r>
    <x v="1805"/>
    <x v="1805"/>
    <x v="1803"/>
    <n v="22500"/>
    <n v="8191"/>
    <x v="2"/>
    <x v="12"/>
    <s v="EUR"/>
    <n v="1443808800"/>
    <n v="1441048658"/>
    <b v="1"/>
    <n v="122"/>
    <x v="1"/>
    <x v="20"/>
    <n v="36.404444444444444"/>
    <n v="67.139344262295083"/>
    <x v="8"/>
    <x v="20"/>
  </r>
  <r>
    <x v="1806"/>
    <x v="1806"/>
    <x v="1804"/>
    <n v="20000"/>
    <n v="591"/>
    <x v="2"/>
    <x v="1"/>
    <s v="GBP"/>
    <n v="1412090349"/>
    <n v="1409066349"/>
    <b v="1"/>
    <n v="8"/>
    <x v="1"/>
    <x v="20"/>
    <n v="2.9550000000000001"/>
    <n v="73.875"/>
    <x v="8"/>
    <x v="20"/>
  </r>
  <r>
    <x v="1807"/>
    <x v="1807"/>
    <x v="1805"/>
    <n v="5000"/>
    <n v="553"/>
    <x v="2"/>
    <x v="0"/>
    <s v="USD"/>
    <n v="1411868313"/>
    <n v="1409276313"/>
    <b v="1"/>
    <n v="8"/>
    <x v="1"/>
    <x v="20"/>
    <n v="11.06"/>
    <n v="69.125"/>
    <x v="8"/>
    <x v="20"/>
  </r>
  <r>
    <x v="1808"/>
    <x v="1808"/>
    <x v="1806"/>
    <n v="28000"/>
    <n v="11594"/>
    <x v="2"/>
    <x v="0"/>
    <s v="USD"/>
    <n v="1486830030"/>
    <n v="1483806030"/>
    <b v="1"/>
    <n v="96"/>
    <x v="1"/>
    <x v="20"/>
    <n v="41.407142857142858"/>
    <n v="120.77083333333333"/>
    <x v="8"/>
    <x v="20"/>
  </r>
  <r>
    <x v="1809"/>
    <x v="1809"/>
    <x v="1807"/>
    <n v="3500"/>
    <n v="380"/>
    <x v="2"/>
    <x v="5"/>
    <s v="CAD"/>
    <n v="1425246439"/>
    <n v="1422222439"/>
    <b v="1"/>
    <n v="9"/>
    <x v="1"/>
    <x v="20"/>
    <n v="10.857142857142858"/>
    <n v="42.222222222222221"/>
    <x v="8"/>
    <x v="20"/>
  </r>
  <r>
    <x v="1810"/>
    <x v="1810"/>
    <x v="1808"/>
    <n v="450"/>
    <n v="15"/>
    <x v="2"/>
    <x v="0"/>
    <s v="USD"/>
    <n v="1408657826"/>
    <n v="1407621026"/>
    <b v="0"/>
    <n v="2"/>
    <x v="1"/>
    <x v="20"/>
    <n v="3.3333333333333335"/>
    <n v="7.5"/>
    <x v="8"/>
    <x v="20"/>
  </r>
  <r>
    <x v="1811"/>
    <x v="1811"/>
    <x v="1809"/>
    <n v="54000"/>
    <n v="40"/>
    <x v="2"/>
    <x v="0"/>
    <s v="USD"/>
    <n v="1414123200"/>
    <n v="1408962270"/>
    <b v="0"/>
    <n v="26"/>
    <x v="1"/>
    <x v="20"/>
    <n v="7.407407407407407E-2"/>
    <n v="1.5384615384615385"/>
    <x v="8"/>
    <x v="20"/>
  </r>
  <r>
    <x v="1812"/>
    <x v="1812"/>
    <x v="1810"/>
    <n v="6500"/>
    <n v="865"/>
    <x v="2"/>
    <x v="1"/>
    <s v="GBP"/>
    <n v="1467531536"/>
    <n v="1464939536"/>
    <b v="0"/>
    <n v="23"/>
    <x v="1"/>
    <x v="20"/>
    <n v="13.307692307692307"/>
    <n v="37.608695652173914"/>
    <x v="8"/>
    <x v="20"/>
  </r>
  <r>
    <x v="1813"/>
    <x v="1813"/>
    <x v="1811"/>
    <n v="8750"/>
    <n v="0"/>
    <x v="2"/>
    <x v="1"/>
    <s v="GBP"/>
    <n v="1407532812"/>
    <n v="1404940812"/>
    <b v="0"/>
    <n v="0"/>
    <x v="1"/>
    <x v="20"/>
    <n v="0"/>
    <e v="#DIV/0!"/>
    <x v="8"/>
    <x v="20"/>
  </r>
  <r>
    <x v="1814"/>
    <x v="1814"/>
    <x v="1812"/>
    <n v="12000"/>
    <n v="5902"/>
    <x v="2"/>
    <x v="1"/>
    <s v="GBP"/>
    <n v="1425108736"/>
    <n v="1422516736"/>
    <b v="0"/>
    <n v="140"/>
    <x v="1"/>
    <x v="20"/>
    <n v="49.183333333333337"/>
    <n v="42.157142857142858"/>
    <x v="8"/>
    <x v="20"/>
  </r>
  <r>
    <x v="1815"/>
    <x v="1815"/>
    <x v="1813"/>
    <n v="3000"/>
    <n v="0"/>
    <x v="2"/>
    <x v="0"/>
    <s v="USD"/>
    <n v="1435787137"/>
    <n v="1434577537"/>
    <b v="0"/>
    <n v="0"/>
    <x v="1"/>
    <x v="20"/>
    <n v="0"/>
    <e v="#DIV/0!"/>
    <x v="8"/>
    <x v="20"/>
  </r>
  <r>
    <x v="1816"/>
    <x v="1816"/>
    <x v="1814"/>
    <n v="25000"/>
    <n v="509"/>
    <x v="2"/>
    <x v="16"/>
    <s v="CHF"/>
    <n v="1469473200"/>
    <n v="1467061303"/>
    <b v="0"/>
    <n v="6"/>
    <x v="1"/>
    <x v="20"/>
    <n v="2.036"/>
    <n v="84.833333333333329"/>
    <x v="8"/>
    <x v="20"/>
  </r>
  <r>
    <x v="1817"/>
    <x v="1817"/>
    <x v="1815"/>
    <n v="18000"/>
    <n v="9419"/>
    <x v="2"/>
    <x v="0"/>
    <s v="USD"/>
    <n v="1485759540"/>
    <n v="1480607607"/>
    <b v="0"/>
    <n v="100"/>
    <x v="1"/>
    <x v="20"/>
    <n v="52.327777777777776"/>
    <n v="94.19"/>
    <x v="8"/>
    <x v="20"/>
  </r>
  <r>
    <x v="1818"/>
    <x v="1818"/>
    <x v="1816"/>
    <n v="15000"/>
    <n v="0"/>
    <x v="2"/>
    <x v="0"/>
    <s v="USD"/>
    <n v="1428035850"/>
    <n v="1425447450"/>
    <b v="0"/>
    <n v="0"/>
    <x v="1"/>
    <x v="20"/>
    <n v="0"/>
    <e v="#DIV/0!"/>
    <x v="8"/>
    <x v="20"/>
  </r>
  <r>
    <x v="1819"/>
    <x v="1819"/>
    <x v="1817"/>
    <n v="1200"/>
    <n v="25"/>
    <x v="2"/>
    <x v="0"/>
    <s v="USD"/>
    <n v="1406743396"/>
    <n v="1404151396"/>
    <b v="0"/>
    <n v="4"/>
    <x v="1"/>
    <x v="20"/>
    <n v="2.083333333333333"/>
    <n v="6.25"/>
    <x v="8"/>
    <x v="20"/>
  </r>
  <r>
    <x v="1820"/>
    <x v="1820"/>
    <x v="1818"/>
    <n v="26000"/>
    <n v="1707"/>
    <x v="2"/>
    <x v="0"/>
    <s v="USD"/>
    <n v="1427850090"/>
    <n v="1425261690"/>
    <b v="0"/>
    <n v="8"/>
    <x v="1"/>
    <x v="20"/>
    <n v="6.565384615384616"/>
    <n v="213.375"/>
    <x v="8"/>
    <x v="20"/>
  </r>
  <r>
    <x v="1821"/>
    <x v="1821"/>
    <x v="1819"/>
    <n v="2500"/>
    <n v="3372.25"/>
    <x v="0"/>
    <x v="0"/>
    <s v="USD"/>
    <n v="1330760367"/>
    <n v="1326872367"/>
    <b v="0"/>
    <n v="57"/>
    <x v="0"/>
    <x v="11"/>
    <n v="134.88999999999999"/>
    <n v="59.162280701754383"/>
    <x v="4"/>
    <x v="11"/>
  </r>
  <r>
    <x v="1822"/>
    <x v="1822"/>
    <x v="1820"/>
    <n v="300"/>
    <n v="300"/>
    <x v="0"/>
    <x v="5"/>
    <s v="CAD"/>
    <n v="1391194860"/>
    <n v="1388084862"/>
    <b v="0"/>
    <n v="11"/>
    <x v="0"/>
    <x v="11"/>
    <n v="100"/>
    <n v="27.272727272727273"/>
    <x v="4"/>
    <x v="11"/>
  </r>
  <r>
    <x v="1823"/>
    <x v="1823"/>
    <x v="1821"/>
    <n v="700"/>
    <n v="811"/>
    <x v="0"/>
    <x v="0"/>
    <s v="USD"/>
    <n v="1351095976"/>
    <n v="1348503976"/>
    <b v="0"/>
    <n v="33"/>
    <x v="0"/>
    <x v="11"/>
    <n v="115.85714285714286"/>
    <n v="24.575757575757574"/>
    <x v="4"/>
    <x v="11"/>
  </r>
  <r>
    <x v="1824"/>
    <x v="1824"/>
    <x v="1822"/>
    <n v="3000"/>
    <n v="3002"/>
    <x v="0"/>
    <x v="0"/>
    <s v="USD"/>
    <n v="1389146880"/>
    <n v="1387403967"/>
    <b v="0"/>
    <n v="40"/>
    <x v="0"/>
    <x v="11"/>
    <n v="100.06666666666666"/>
    <n v="75.05"/>
    <x v="4"/>
    <x v="11"/>
  </r>
  <r>
    <x v="1825"/>
    <x v="1825"/>
    <x v="1823"/>
    <n v="2000"/>
    <n v="2101"/>
    <x v="0"/>
    <x v="0"/>
    <s v="USD"/>
    <n v="1373572903"/>
    <n v="1371585703"/>
    <b v="0"/>
    <n v="50"/>
    <x v="0"/>
    <x v="11"/>
    <n v="105.05"/>
    <n v="42.02"/>
    <x v="4"/>
    <x v="11"/>
  </r>
  <r>
    <x v="1826"/>
    <x v="1826"/>
    <x v="1824"/>
    <n v="2000"/>
    <n v="2020"/>
    <x v="0"/>
    <x v="0"/>
    <s v="USD"/>
    <n v="1392675017"/>
    <n v="1390083017"/>
    <b v="0"/>
    <n v="38"/>
    <x v="0"/>
    <x v="11"/>
    <n v="101"/>
    <n v="53.157894736842103"/>
    <x v="4"/>
    <x v="11"/>
  </r>
  <r>
    <x v="1827"/>
    <x v="1827"/>
    <x v="1825"/>
    <n v="8000"/>
    <n v="8053"/>
    <x v="0"/>
    <x v="0"/>
    <s v="USD"/>
    <n v="1299138561"/>
    <n v="1294818561"/>
    <b v="0"/>
    <n v="96"/>
    <x v="0"/>
    <x v="11"/>
    <n v="100.66250000000001"/>
    <n v="83.885416666666671"/>
    <x v="4"/>
    <x v="11"/>
  </r>
  <r>
    <x v="1828"/>
    <x v="1828"/>
    <x v="1826"/>
    <n v="20000"/>
    <n v="20032"/>
    <x v="0"/>
    <x v="0"/>
    <s v="USD"/>
    <n v="1399672800"/>
    <n v="1396906530"/>
    <b v="0"/>
    <n v="48"/>
    <x v="0"/>
    <x v="11"/>
    <n v="100.16000000000001"/>
    <n v="417.33333333333331"/>
    <x v="4"/>
    <x v="11"/>
  </r>
  <r>
    <x v="1829"/>
    <x v="1829"/>
    <x v="1827"/>
    <n v="1500"/>
    <n v="2500.25"/>
    <x v="0"/>
    <x v="0"/>
    <s v="USD"/>
    <n v="1295647200"/>
    <n v="1291428371"/>
    <b v="0"/>
    <n v="33"/>
    <x v="0"/>
    <x v="11"/>
    <n v="166.68333333333334"/>
    <n v="75.765151515151516"/>
    <x v="4"/>
    <x v="11"/>
  </r>
  <r>
    <x v="1830"/>
    <x v="1830"/>
    <x v="1828"/>
    <n v="15000"/>
    <n v="15230"/>
    <x v="0"/>
    <x v="0"/>
    <s v="USD"/>
    <n v="1393259107"/>
    <n v="1390667107"/>
    <b v="0"/>
    <n v="226"/>
    <x v="0"/>
    <x v="11"/>
    <n v="101.53333333333335"/>
    <n v="67.389380530973455"/>
    <x v="4"/>
    <x v="11"/>
  </r>
  <r>
    <x v="1831"/>
    <x v="1831"/>
    <x v="1829"/>
    <n v="1000"/>
    <n v="1030"/>
    <x v="0"/>
    <x v="0"/>
    <s v="USD"/>
    <n v="1336866863"/>
    <n v="1335570863"/>
    <b v="0"/>
    <n v="14"/>
    <x v="0"/>
    <x v="11"/>
    <n v="103"/>
    <n v="73.571428571428569"/>
    <x v="4"/>
    <x v="11"/>
  </r>
  <r>
    <x v="1832"/>
    <x v="1832"/>
    <x v="1830"/>
    <n v="350"/>
    <n v="500"/>
    <x v="0"/>
    <x v="0"/>
    <s v="USD"/>
    <n v="1299243427"/>
    <n v="1296651427"/>
    <b v="0"/>
    <n v="20"/>
    <x v="0"/>
    <x v="11"/>
    <n v="142.85714285714286"/>
    <n v="25"/>
    <x v="4"/>
    <x v="11"/>
  </r>
  <r>
    <x v="1833"/>
    <x v="1833"/>
    <x v="1831"/>
    <n v="400"/>
    <n v="1050"/>
    <x v="0"/>
    <x v="0"/>
    <s v="USD"/>
    <n v="1362211140"/>
    <n v="1359421403"/>
    <b v="0"/>
    <n v="25"/>
    <x v="0"/>
    <x v="11"/>
    <n v="262.5"/>
    <n v="42"/>
    <x v="4"/>
    <x v="11"/>
  </r>
  <r>
    <x v="1834"/>
    <x v="1834"/>
    <x v="1832"/>
    <n v="10000"/>
    <n v="11805"/>
    <x v="0"/>
    <x v="0"/>
    <s v="USD"/>
    <n v="1422140895"/>
    <n v="1418684895"/>
    <b v="0"/>
    <n v="90"/>
    <x v="0"/>
    <x v="11"/>
    <n v="118.05000000000001"/>
    <n v="131.16666666666666"/>
    <x v="4"/>
    <x v="11"/>
  </r>
  <r>
    <x v="1835"/>
    <x v="1835"/>
    <x v="1833"/>
    <n v="500"/>
    <n v="520"/>
    <x v="0"/>
    <x v="1"/>
    <s v="GBP"/>
    <n v="1459439471"/>
    <n v="1456851071"/>
    <b v="0"/>
    <n v="11"/>
    <x v="0"/>
    <x v="11"/>
    <n v="104"/>
    <n v="47.272727272727273"/>
    <x v="4"/>
    <x v="11"/>
  </r>
  <r>
    <x v="1836"/>
    <x v="1836"/>
    <x v="1834"/>
    <n v="5000"/>
    <n v="10017"/>
    <x v="0"/>
    <x v="0"/>
    <s v="USD"/>
    <n v="1361129129"/>
    <n v="1359660329"/>
    <b v="0"/>
    <n v="55"/>
    <x v="0"/>
    <x v="11"/>
    <n v="200.34"/>
    <n v="182.12727272727273"/>
    <x v="4"/>
    <x v="11"/>
  </r>
  <r>
    <x v="1837"/>
    <x v="1837"/>
    <x v="1835"/>
    <n v="600"/>
    <n v="1841"/>
    <x v="0"/>
    <x v="0"/>
    <s v="USD"/>
    <n v="1332029335"/>
    <n v="1326848935"/>
    <b v="0"/>
    <n v="30"/>
    <x v="0"/>
    <x v="11"/>
    <n v="306.83333333333331"/>
    <n v="61.366666666666667"/>
    <x v="4"/>
    <x v="11"/>
  </r>
  <r>
    <x v="1838"/>
    <x v="1838"/>
    <x v="1836"/>
    <n v="1000"/>
    <n v="1001.49"/>
    <x v="0"/>
    <x v="0"/>
    <s v="USD"/>
    <n v="1317438000"/>
    <n v="1314989557"/>
    <b v="0"/>
    <n v="28"/>
    <x v="0"/>
    <x v="11"/>
    <n v="100.149"/>
    <n v="35.767499999999998"/>
    <x v="4"/>
    <x v="11"/>
  </r>
  <r>
    <x v="1839"/>
    <x v="1839"/>
    <x v="1837"/>
    <n v="1000"/>
    <n v="2053"/>
    <x v="0"/>
    <x v="0"/>
    <s v="USD"/>
    <n v="1475342382"/>
    <n v="1472750382"/>
    <b v="0"/>
    <n v="45"/>
    <x v="0"/>
    <x v="11"/>
    <n v="205.29999999999998"/>
    <n v="45.62222222222222"/>
    <x v="4"/>
    <x v="11"/>
  </r>
  <r>
    <x v="1840"/>
    <x v="1840"/>
    <x v="1838"/>
    <n v="900"/>
    <n v="980"/>
    <x v="0"/>
    <x v="0"/>
    <s v="USD"/>
    <n v="1367902740"/>
    <n v="1366251510"/>
    <b v="0"/>
    <n v="13"/>
    <x v="0"/>
    <x v="11"/>
    <n v="108.88888888888889"/>
    <n v="75.384615384615387"/>
    <x v="4"/>
    <x v="11"/>
  </r>
  <r>
    <x v="1841"/>
    <x v="1841"/>
    <x v="1839"/>
    <n v="2000"/>
    <n v="2035"/>
    <x v="0"/>
    <x v="0"/>
    <s v="USD"/>
    <n v="1400561940"/>
    <n v="1397679445"/>
    <b v="0"/>
    <n v="40"/>
    <x v="0"/>
    <x v="11"/>
    <n v="101.75"/>
    <n v="50.875"/>
    <x v="4"/>
    <x v="11"/>
  </r>
  <r>
    <x v="1842"/>
    <x v="1842"/>
    <x v="1840"/>
    <n v="2000"/>
    <n v="2505"/>
    <x v="0"/>
    <x v="0"/>
    <s v="USD"/>
    <n v="1425275940"/>
    <n v="1422371381"/>
    <b v="0"/>
    <n v="21"/>
    <x v="0"/>
    <x v="11"/>
    <n v="125.25"/>
    <n v="119.28571428571429"/>
    <x v="4"/>
    <x v="11"/>
  </r>
  <r>
    <x v="1843"/>
    <x v="1843"/>
    <x v="1841"/>
    <n v="10000"/>
    <n v="12400.61"/>
    <x v="0"/>
    <x v="0"/>
    <s v="USD"/>
    <n v="1298245954"/>
    <n v="1295653954"/>
    <b v="0"/>
    <n v="134"/>
    <x v="0"/>
    <x v="11"/>
    <n v="124.0061"/>
    <n v="92.541865671641801"/>
    <x v="4"/>
    <x v="11"/>
  </r>
  <r>
    <x v="1844"/>
    <x v="1844"/>
    <x v="1842"/>
    <n v="1500"/>
    <n v="1521"/>
    <x v="0"/>
    <x v="0"/>
    <s v="USD"/>
    <n v="1307761200"/>
    <n v="1304464914"/>
    <b v="0"/>
    <n v="20"/>
    <x v="0"/>
    <x v="11"/>
    <n v="101.4"/>
    <n v="76.05"/>
    <x v="4"/>
    <x v="11"/>
  </r>
  <r>
    <x v="1845"/>
    <x v="1845"/>
    <x v="1843"/>
    <n v="1000"/>
    <n v="1000"/>
    <x v="0"/>
    <x v="0"/>
    <s v="USD"/>
    <n v="1466139300"/>
    <n v="1464854398"/>
    <b v="0"/>
    <n v="19"/>
    <x v="0"/>
    <x v="11"/>
    <n v="100"/>
    <n v="52.631578947368418"/>
    <x v="4"/>
    <x v="11"/>
  </r>
  <r>
    <x v="1846"/>
    <x v="1846"/>
    <x v="1844"/>
    <n v="15000"/>
    <n v="20689"/>
    <x v="0"/>
    <x v="0"/>
    <s v="USD"/>
    <n v="1355585777"/>
    <n v="1352993777"/>
    <b v="0"/>
    <n v="209"/>
    <x v="0"/>
    <x v="11"/>
    <n v="137.92666666666668"/>
    <n v="98.990430622009569"/>
    <x v="4"/>
    <x v="11"/>
  </r>
  <r>
    <x v="1847"/>
    <x v="1847"/>
    <x v="1845"/>
    <n v="2500"/>
    <n v="3022"/>
    <x v="0"/>
    <x v="0"/>
    <s v="USD"/>
    <n v="1429594832"/>
    <n v="1427780432"/>
    <b v="0"/>
    <n v="38"/>
    <x v="0"/>
    <x v="11"/>
    <n v="120.88000000000001"/>
    <n v="79.526315789473685"/>
    <x v="4"/>
    <x v="11"/>
  </r>
  <r>
    <x v="1848"/>
    <x v="1848"/>
    <x v="1846"/>
    <n v="3000"/>
    <n v="3221"/>
    <x v="0"/>
    <x v="0"/>
    <s v="USD"/>
    <n v="1312095540"/>
    <n v="1306608888"/>
    <b v="0"/>
    <n v="24"/>
    <x v="0"/>
    <x v="11"/>
    <n v="107.36666666666667"/>
    <n v="134.20833333333334"/>
    <x v="4"/>
    <x v="11"/>
  </r>
  <r>
    <x v="1849"/>
    <x v="1849"/>
    <x v="1847"/>
    <n v="300"/>
    <n v="301"/>
    <x v="0"/>
    <x v="0"/>
    <s v="USD"/>
    <n v="1350505059"/>
    <n v="1347913059"/>
    <b v="0"/>
    <n v="8"/>
    <x v="0"/>
    <x v="11"/>
    <n v="100.33333333333334"/>
    <n v="37.625"/>
    <x v="4"/>
    <x v="11"/>
  </r>
  <r>
    <x v="1850"/>
    <x v="1850"/>
    <x v="1848"/>
    <n v="9000"/>
    <n v="9137"/>
    <x v="0"/>
    <x v="0"/>
    <s v="USD"/>
    <n v="1405033300"/>
    <n v="1402441300"/>
    <b v="0"/>
    <n v="179"/>
    <x v="0"/>
    <x v="11"/>
    <n v="101.52222222222223"/>
    <n v="51.044692737430168"/>
    <x v="4"/>
    <x v="11"/>
  </r>
  <r>
    <x v="1851"/>
    <x v="1851"/>
    <x v="1849"/>
    <n v="1300"/>
    <n v="1301"/>
    <x v="0"/>
    <x v="0"/>
    <s v="USD"/>
    <n v="1406509200"/>
    <n v="1404769538"/>
    <b v="0"/>
    <n v="26"/>
    <x v="0"/>
    <x v="11"/>
    <n v="100.07692307692308"/>
    <n v="50.03846153846154"/>
    <x v="4"/>
    <x v="11"/>
  </r>
  <r>
    <x v="1852"/>
    <x v="1852"/>
    <x v="1850"/>
    <n v="15000"/>
    <n v="17545"/>
    <x v="0"/>
    <x v="0"/>
    <s v="USD"/>
    <n v="1429920000"/>
    <n v="1426703452"/>
    <b v="0"/>
    <n v="131"/>
    <x v="0"/>
    <x v="11"/>
    <n v="116.96666666666667"/>
    <n v="133.93129770992365"/>
    <x v="4"/>
    <x v="11"/>
  </r>
  <r>
    <x v="1853"/>
    <x v="1853"/>
    <x v="1851"/>
    <n v="800"/>
    <n v="815"/>
    <x v="0"/>
    <x v="0"/>
    <s v="USD"/>
    <n v="1352860017"/>
    <n v="1348536417"/>
    <b v="0"/>
    <n v="14"/>
    <x v="0"/>
    <x v="11"/>
    <n v="101.875"/>
    <n v="58.214285714285715"/>
    <x v="4"/>
    <x v="11"/>
  </r>
  <r>
    <x v="1854"/>
    <x v="1854"/>
    <x v="1852"/>
    <n v="15000"/>
    <n v="15318.55"/>
    <x v="0"/>
    <x v="0"/>
    <s v="USD"/>
    <n v="1369355437"/>
    <n v="1366763437"/>
    <b v="0"/>
    <n v="174"/>
    <x v="0"/>
    <x v="11"/>
    <n v="102.12366666666665"/>
    <n v="88.037643678160919"/>
    <x v="4"/>
    <x v="11"/>
  </r>
  <r>
    <x v="1855"/>
    <x v="1855"/>
    <x v="1853"/>
    <n v="8750"/>
    <n v="13480.16"/>
    <x v="0"/>
    <x v="5"/>
    <s v="CAD"/>
    <n v="1389012940"/>
    <n v="1385124940"/>
    <b v="0"/>
    <n v="191"/>
    <x v="0"/>
    <x v="11"/>
    <n v="154.05897142857143"/>
    <n v="70.576753926701571"/>
    <x v="4"/>
    <x v="11"/>
  </r>
  <r>
    <x v="1856"/>
    <x v="1856"/>
    <x v="1854"/>
    <n v="2000"/>
    <n v="2025"/>
    <x v="0"/>
    <x v="0"/>
    <s v="USD"/>
    <n v="1405715472"/>
    <n v="1403901072"/>
    <b v="0"/>
    <n v="38"/>
    <x v="0"/>
    <x v="11"/>
    <n v="101.25"/>
    <n v="53.289473684210527"/>
    <x v="4"/>
    <x v="11"/>
  </r>
  <r>
    <x v="1857"/>
    <x v="1857"/>
    <x v="1855"/>
    <n v="3000"/>
    <n v="3000"/>
    <x v="0"/>
    <x v="0"/>
    <s v="USD"/>
    <n v="1410546413"/>
    <n v="1407954413"/>
    <b v="0"/>
    <n v="22"/>
    <x v="0"/>
    <x v="11"/>
    <n v="100"/>
    <n v="136.36363636363637"/>
    <x v="4"/>
    <x v="11"/>
  </r>
  <r>
    <x v="1858"/>
    <x v="1858"/>
    <x v="1856"/>
    <n v="5555.55"/>
    <n v="6041.55"/>
    <x v="0"/>
    <x v="0"/>
    <s v="USD"/>
    <n v="1324014521"/>
    <n v="1318826921"/>
    <b v="0"/>
    <n v="149"/>
    <x v="0"/>
    <x v="11"/>
    <n v="108.74800874800874"/>
    <n v="40.547315436241611"/>
    <x v="4"/>
    <x v="11"/>
  </r>
  <r>
    <x v="1859"/>
    <x v="1859"/>
    <x v="1857"/>
    <n v="3000"/>
    <n v="3955"/>
    <x v="0"/>
    <x v="0"/>
    <s v="USD"/>
    <n v="1316716129"/>
    <n v="1314124129"/>
    <b v="0"/>
    <n v="56"/>
    <x v="0"/>
    <x v="11"/>
    <n v="131.83333333333334"/>
    <n v="70.625"/>
    <x v="4"/>
    <x v="11"/>
  </r>
  <r>
    <x v="1860"/>
    <x v="1860"/>
    <x v="1858"/>
    <n v="750"/>
    <n v="1001"/>
    <x v="0"/>
    <x v="0"/>
    <s v="USD"/>
    <n v="1391706084"/>
    <n v="1389891684"/>
    <b v="0"/>
    <n v="19"/>
    <x v="0"/>
    <x v="11"/>
    <n v="133.46666666666667"/>
    <n v="52.684210526315788"/>
    <x v="4"/>
    <x v="11"/>
  </r>
  <r>
    <x v="1861"/>
    <x v="1861"/>
    <x v="1859"/>
    <n v="250000"/>
    <n v="0"/>
    <x v="2"/>
    <x v="1"/>
    <s v="GBP"/>
    <n v="1422256341"/>
    <n v="1419664341"/>
    <b v="0"/>
    <n v="0"/>
    <x v="1"/>
    <x v="18"/>
    <n v="0"/>
    <e v="#DIV/0!"/>
    <x v="6"/>
    <x v="18"/>
  </r>
  <r>
    <x v="1862"/>
    <x v="1862"/>
    <x v="1860"/>
    <n v="18000"/>
    <n v="1455"/>
    <x v="2"/>
    <x v="0"/>
    <s v="USD"/>
    <n v="1488958200"/>
    <n v="1484912974"/>
    <b v="0"/>
    <n v="16"/>
    <x v="1"/>
    <x v="18"/>
    <n v="8.0833333333333321"/>
    <n v="90.9375"/>
    <x v="6"/>
    <x v="18"/>
  </r>
  <r>
    <x v="1863"/>
    <x v="1863"/>
    <x v="1861"/>
    <n v="2500"/>
    <n v="10"/>
    <x v="2"/>
    <x v="0"/>
    <s v="USD"/>
    <n v="1402600085"/>
    <n v="1400008085"/>
    <b v="0"/>
    <n v="2"/>
    <x v="1"/>
    <x v="18"/>
    <n v="0.4"/>
    <n v="5"/>
    <x v="6"/>
    <x v="18"/>
  </r>
  <r>
    <x v="1864"/>
    <x v="1864"/>
    <x v="1862"/>
    <n v="6500"/>
    <n v="2788"/>
    <x v="2"/>
    <x v="0"/>
    <s v="USD"/>
    <n v="1399223500"/>
    <n v="1396631500"/>
    <b v="0"/>
    <n v="48"/>
    <x v="1"/>
    <x v="18"/>
    <n v="42.892307692307689"/>
    <n v="58.083333333333336"/>
    <x v="6"/>
    <x v="18"/>
  </r>
  <r>
    <x v="1865"/>
    <x v="1865"/>
    <x v="1863"/>
    <n v="110000"/>
    <n v="4"/>
    <x v="2"/>
    <x v="1"/>
    <s v="GBP"/>
    <n v="1478425747"/>
    <n v="1475398147"/>
    <b v="0"/>
    <n v="2"/>
    <x v="1"/>
    <x v="18"/>
    <n v="3.6363636363636364E-3"/>
    <n v="2"/>
    <x v="6"/>
    <x v="18"/>
  </r>
  <r>
    <x v="1866"/>
    <x v="1866"/>
    <x v="1864"/>
    <n v="25000"/>
    <n v="125"/>
    <x v="2"/>
    <x v="0"/>
    <s v="USD"/>
    <n v="1488340800"/>
    <n v="1483768497"/>
    <b v="0"/>
    <n v="2"/>
    <x v="1"/>
    <x v="18"/>
    <n v="0.5"/>
    <n v="62.5"/>
    <x v="6"/>
    <x v="18"/>
  </r>
  <r>
    <x v="1867"/>
    <x v="1867"/>
    <x v="1865"/>
    <n v="20000"/>
    <n v="10"/>
    <x v="2"/>
    <x v="0"/>
    <s v="USD"/>
    <n v="1478383912"/>
    <n v="1475791912"/>
    <b v="0"/>
    <n v="1"/>
    <x v="1"/>
    <x v="18"/>
    <n v="0.05"/>
    <n v="10"/>
    <x v="6"/>
    <x v="18"/>
  </r>
  <r>
    <x v="1868"/>
    <x v="1868"/>
    <x v="1866"/>
    <n v="25000"/>
    <n v="1217"/>
    <x v="2"/>
    <x v="0"/>
    <s v="USD"/>
    <n v="1450166340"/>
    <n v="1448044925"/>
    <b v="0"/>
    <n v="17"/>
    <x v="1"/>
    <x v="18"/>
    <n v="4.8680000000000003"/>
    <n v="71.588235294117652"/>
    <x v="6"/>
    <x v="18"/>
  </r>
  <r>
    <x v="1869"/>
    <x v="1869"/>
    <x v="1867"/>
    <n v="10000"/>
    <n v="0"/>
    <x v="2"/>
    <x v="0"/>
    <s v="USD"/>
    <n v="1483488249"/>
    <n v="1480896249"/>
    <b v="0"/>
    <n v="0"/>
    <x v="1"/>
    <x v="18"/>
    <n v="0"/>
    <e v="#DIV/0!"/>
    <x v="6"/>
    <x v="18"/>
  </r>
  <r>
    <x v="1870"/>
    <x v="1870"/>
    <x v="1868"/>
    <n v="3500"/>
    <n v="361"/>
    <x v="2"/>
    <x v="0"/>
    <s v="USD"/>
    <n v="1454213820"/>
    <n v="1451723535"/>
    <b v="0"/>
    <n v="11"/>
    <x v="1"/>
    <x v="18"/>
    <n v="10.314285714285715"/>
    <n v="32.81818181818182"/>
    <x v="6"/>
    <x v="18"/>
  </r>
  <r>
    <x v="1871"/>
    <x v="1871"/>
    <x v="1869"/>
    <n v="6500"/>
    <n v="4666"/>
    <x v="2"/>
    <x v="0"/>
    <s v="USD"/>
    <n v="1416512901"/>
    <n v="1413053301"/>
    <b v="0"/>
    <n v="95"/>
    <x v="1"/>
    <x v="18"/>
    <n v="71.784615384615378"/>
    <n v="49.11578947368421"/>
    <x v="6"/>
    <x v="18"/>
  </r>
  <r>
    <x v="1872"/>
    <x v="1872"/>
    <x v="1870"/>
    <n v="20000"/>
    <n v="212"/>
    <x v="2"/>
    <x v="0"/>
    <s v="USD"/>
    <n v="1435633602"/>
    <n v="1433041602"/>
    <b v="0"/>
    <n v="13"/>
    <x v="1"/>
    <x v="18"/>
    <n v="1.06"/>
    <n v="16.307692307692307"/>
    <x v="6"/>
    <x v="18"/>
  </r>
  <r>
    <x v="1873"/>
    <x v="1873"/>
    <x v="1871"/>
    <n v="8000"/>
    <n v="36"/>
    <x v="2"/>
    <x v="5"/>
    <s v="CAD"/>
    <n v="1436373900"/>
    <n v="1433861210"/>
    <b v="0"/>
    <n v="2"/>
    <x v="1"/>
    <x v="18"/>
    <n v="0.44999999999999996"/>
    <n v="18"/>
    <x v="6"/>
    <x v="18"/>
  </r>
  <r>
    <x v="1874"/>
    <x v="1874"/>
    <x v="1872"/>
    <n v="160000"/>
    <n v="26"/>
    <x v="2"/>
    <x v="0"/>
    <s v="USD"/>
    <n v="1467155733"/>
    <n v="1465427733"/>
    <b v="0"/>
    <n v="2"/>
    <x v="1"/>
    <x v="18"/>
    <n v="1.6250000000000001E-2"/>
    <n v="13"/>
    <x v="6"/>
    <x v="18"/>
  </r>
  <r>
    <x v="1875"/>
    <x v="1875"/>
    <x v="1873"/>
    <n v="10000"/>
    <n v="51"/>
    <x v="2"/>
    <x v="0"/>
    <s v="USD"/>
    <n v="1470519308"/>
    <n v="1465335308"/>
    <b v="0"/>
    <n v="3"/>
    <x v="1"/>
    <x v="18"/>
    <n v="0.51"/>
    <n v="17"/>
    <x v="6"/>
    <x v="18"/>
  </r>
  <r>
    <x v="1876"/>
    <x v="1876"/>
    <x v="1874"/>
    <n v="280"/>
    <n v="0"/>
    <x v="2"/>
    <x v="2"/>
    <s v="AUD"/>
    <n v="1402901405"/>
    <n v="1400309405"/>
    <b v="0"/>
    <n v="0"/>
    <x v="1"/>
    <x v="18"/>
    <n v="0"/>
    <e v="#DIV/0!"/>
    <x v="6"/>
    <x v="18"/>
  </r>
  <r>
    <x v="1877"/>
    <x v="1877"/>
    <x v="1875"/>
    <n v="60"/>
    <n v="0"/>
    <x v="2"/>
    <x v="0"/>
    <s v="USD"/>
    <n v="1425170525"/>
    <n v="1422664925"/>
    <b v="0"/>
    <n v="0"/>
    <x v="1"/>
    <x v="18"/>
    <n v="0"/>
    <e v="#DIV/0!"/>
    <x v="6"/>
    <x v="18"/>
  </r>
  <r>
    <x v="1878"/>
    <x v="1878"/>
    <x v="1876"/>
    <n v="8000"/>
    <n v="0"/>
    <x v="2"/>
    <x v="2"/>
    <s v="AUD"/>
    <n v="1402618355"/>
    <n v="1400026355"/>
    <b v="0"/>
    <n v="0"/>
    <x v="1"/>
    <x v="18"/>
    <n v="0"/>
    <e v="#DIV/0!"/>
    <x v="6"/>
    <x v="18"/>
  </r>
  <r>
    <x v="1879"/>
    <x v="1879"/>
    <x v="1877"/>
    <n v="5000"/>
    <n v="6"/>
    <x v="2"/>
    <x v="3"/>
    <s v="EUR"/>
    <n v="1457966129"/>
    <n v="1455377729"/>
    <b v="0"/>
    <n v="2"/>
    <x v="1"/>
    <x v="18"/>
    <n v="0.12"/>
    <n v="3"/>
    <x v="6"/>
    <x v="18"/>
  </r>
  <r>
    <x v="1880"/>
    <x v="1880"/>
    <x v="1878"/>
    <n v="5000"/>
    <n v="1004"/>
    <x v="2"/>
    <x v="1"/>
    <s v="GBP"/>
    <n v="1459341380"/>
    <n v="1456839380"/>
    <b v="0"/>
    <n v="24"/>
    <x v="1"/>
    <x v="18"/>
    <n v="20.080000000000002"/>
    <n v="41.833333333333336"/>
    <x v="6"/>
    <x v="18"/>
  </r>
  <r>
    <x v="1881"/>
    <x v="1881"/>
    <x v="1879"/>
    <n v="2000"/>
    <n v="3453.69"/>
    <x v="0"/>
    <x v="0"/>
    <s v="USD"/>
    <n v="1425955189"/>
    <n v="1423366789"/>
    <b v="0"/>
    <n v="70"/>
    <x v="0"/>
    <x v="14"/>
    <n v="172.68449999999999"/>
    <n v="49.338428571428572"/>
    <x v="4"/>
    <x v="14"/>
  </r>
  <r>
    <x v="1882"/>
    <x v="1882"/>
    <x v="1880"/>
    <n v="3350"/>
    <n v="3380"/>
    <x v="0"/>
    <x v="0"/>
    <s v="USD"/>
    <n v="1341964080"/>
    <n v="1339109212"/>
    <b v="0"/>
    <n v="81"/>
    <x v="0"/>
    <x v="14"/>
    <n v="100.8955223880597"/>
    <n v="41.728395061728392"/>
    <x v="4"/>
    <x v="14"/>
  </r>
  <r>
    <x v="1883"/>
    <x v="1883"/>
    <x v="1881"/>
    <n v="999"/>
    <n v="1047"/>
    <x v="0"/>
    <x v="0"/>
    <s v="USD"/>
    <n v="1333921508"/>
    <n v="1331333108"/>
    <b v="0"/>
    <n v="32"/>
    <x v="0"/>
    <x v="14"/>
    <n v="104.8048048048048"/>
    <n v="32.71875"/>
    <x v="4"/>
    <x v="14"/>
  </r>
  <r>
    <x v="1884"/>
    <x v="1884"/>
    <x v="1882"/>
    <n v="1000"/>
    <n v="1351"/>
    <x v="0"/>
    <x v="0"/>
    <s v="USD"/>
    <n v="1354017600"/>
    <n v="1350967535"/>
    <b v="0"/>
    <n v="26"/>
    <x v="0"/>
    <x v="14"/>
    <n v="135.1"/>
    <n v="51.96153846153846"/>
    <x v="4"/>
    <x v="14"/>
  </r>
  <r>
    <x v="1885"/>
    <x v="1885"/>
    <x v="1883"/>
    <n v="4575"/>
    <n v="5322"/>
    <x v="0"/>
    <x v="0"/>
    <s v="USD"/>
    <n v="1344636000"/>
    <n v="1341800110"/>
    <b v="0"/>
    <n v="105"/>
    <x v="0"/>
    <x v="14"/>
    <n v="116.32786885245903"/>
    <n v="50.685714285714283"/>
    <x v="4"/>
    <x v="14"/>
  </r>
  <r>
    <x v="1886"/>
    <x v="1886"/>
    <x v="1884"/>
    <n v="1200"/>
    <n v="1225"/>
    <x v="0"/>
    <x v="0"/>
    <s v="USD"/>
    <n v="1415832338"/>
    <n v="1413236738"/>
    <b v="0"/>
    <n v="29"/>
    <x v="0"/>
    <x v="14"/>
    <n v="102.08333333333333"/>
    <n v="42.241379310344826"/>
    <x v="4"/>
    <x v="14"/>
  </r>
  <r>
    <x v="1887"/>
    <x v="1887"/>
    <x v="1885"/>
    <n v="3000"/>
    <n v="3335"/>
    <x v="0"/>
    <x v="3"/>
    <s v="EUR"/>
    <n v="1449178200"/>
    <n v="1447614732"/>
    <b v="0"/>
    <n v="8"/>
    <x v="0"/>
    <x v="14"/>
    <n v="111.16666666666666"/>
    <n v="416.875"/>
    <x v="4"/>
    <x v="14"/>
  </r>
  <r>
    <x v="1888"/>
    <x v="1888"/>
    <x v="1886"/>
    <n v="2500"/>
    <n v="4152"/>
    <x v="0"/>
    <x v="0"/>
    <s v="USD"/>
    <n v="1275368340"/>
    <n v="1272692732"/>
    <b v="0"/>
    <n v="89"/>
    <x v="0"/>
    <x v="14"/>
    <n v="166.08"/>
    <n v="46.651685393258425"/>
    <x v="4"/>
    <x v="14"/>
  </r>
  <r>
    <x v="1889"/>
    <x v="1889"/>
    <x v="1887"/>
    <n v="2000"/>
    <n v="2132"/>
    <x v="0"/>
    <x v="0"/>
    <s v="USD"/>
    <n v="1363024946"/>
    <n v="1359140546"/>
    <b v="0"/>
    <n v="44"/>
    <x v="0"/>
    <x v="14"/>
    <n v="106.60000000000001"/>
    <n v="48.454545454545453"/>
    <x v="4"/>
    <x v="14"/>
  </r>
  <r>
    <x v="1890"/>
    <x v="1890"/>
    <x v="1888"/>
    <n v="12000"/>
    <n v="17350.13"/>
    <x v="0"/>
    <x v="0"/>
    <s v="USD"/>
    <n v="1355597528"/>
    <n v="1353005528"/>
    <b v="0"/>
    <n v="246"/>
    <x v="0"/>
    <x v="14"/>
    <n v="144.58441666666667"/>
    <n v="70.5289837398374"/>
    <x v="4"/>
    <x v="14"/>
  </r>
  <r>
    <x v="1891"/>
    <x v="1891"/>
    <x v="1889"/>
    <n v="10000"/>
    <n v="10555"/>
    <x v="0"/>
    <x v="0"/>
    <s v="USD"/>
    <n v="1279778400"/>
    <n v="1275851354"/>
    <b v="0"/>
    <n v="120"/>
    <x v="0"/>
    <x v="14"/>
    <n v="105.55000000000001"/>
    <n v="87.958333333333329"/>
    <x v="4"/>
    <x v="14"/>
  </r>
  <r>
    <x v="1892"/>
    <x v="1892"/>
    <x v="1890"/>
    <n v="500"/>
    <n v="683"/>
    <x v="0"/>
    <x v="0"/>
    <s v="USD"/>
    <n v="1307459881"/>
    <n v="1304867881"/>
    <b v="0"/>
    <n v="26"/>
    <x v="0"/>
    <x v="14"/>
    <n v="136.60000000000002"/>
    <n v="26.26923076923077"/>
    <x v="4"/>
    <x v="14"/>
  </r>
  <r>
    <x v="1893"/>
    <x v="1893"/>
    <x v="1891"/>
    <n v="2500"/>
    <n v="2600"/>
    <x v="0"/>
    <x v="0"/>
    <s v="USD"/>
    <n v="1302926340"/>
    <n v="1301524585"/>
    <b v="0"/>
    <n v="45"/>
    <x v="0"/>
    <x v="14"/>
    <n v="104"/>
    <n v="57.777777777777779"/>
    <x v="4"/>
    <x v="14"/>
  </r>
  <r>
    <x v="1894"/>
    <x v="1894"/>
    <x v="1892"/>
    <n v="1000"/>
    <n v="1145"/>
    <x v="0"/>
    <x v="0"/>
    <s v="USD"/>
    <n v="1329082983"/>
    <n v="1326404583"/>
    <b v="0"/>
    <n v="20"/>
    <x v="0"/>
    <x v="14"/>
    <n v="114.5"/>
    <n v="57.25"/>
    <x v="4"/>
    <x v="14"/>
  </r>
  <r>
    <x v="1895"/>
    <x v="1895"/>
    <x v="1893"/>
    <n v="9072"/>
    <n v="9228"/>
    <x v="0"/>
    <x v="0"/>
    <s v="USD"/>
    <n v="1445363722"/>
    <n v="1442771722"/>
    <b v="0"/>
    <n v="47"/>
    <x v="0"/>
    <x v="14"/>
    <n v="101.71957671957672"/>
    <n v="196.34042553191489"/>
    <x v="4"/>
    <x v="14"/>
  </r>
  <r>
    <x v="1896"/>
    <x v="1896"/>
    <x v="1894"/>
    <n v="451"/>
    <n v="559"/>
    <x v="0"/>
    <x v="0"/>
    <s v="USD"/>
    <n v="1334250165"/>
    <n v="1331658165"/>
    <b v="0"/>
    <n v="13"/>
    <x v="0"/>
    <x v="14"/>
    <n v="123.94678492239468"/>
    <n v="43"/>
    <x v="4"/>
    <x v="14"/>
  </r>
  <r>
    <x v="1897"/>
    <x v="1897"/>
    <x v="1895"/>
    <n v="6350"/>
    <n v="6506"/>
    <x v="0"/>
    <x v="0"/>
    <s v="USD"/>
    <n v="1393966800"/>
    <n v="1392040806"/>
    <b v="0"/>
    <n v="183"/>
    <x v="0"/>
    <x v="14"/>
    <n v="102.45669291338582"/>
    <n v="35.551912568306008"/>
    <x v="4"/>
    <x v="14"/>
  </r>
  <r>
    <x v="1898"/>
    <x v="1898"/>
    <x v="1896"/>
    <n v="1000"/>
    <n v="1445"/>
    <x v="0"/>
    <x v="0"/>
    <s v="USD"/>
    <n v="1454349600"/>
    <n v="1451277473"/>
    <b v="0"/>
    <n v="21"/>
    <x v="0"/>
    <x v="14"/>
    <n v="144.5"/>
    <n v="68.80952380952381"/>
    <x v="4"/>
    <x v="14"/>
  </r>
  <r>
    <x v="1899"/>
    <x v="1899"/>
    <x v="1897"/>
    <n v="900"/>
    <n v="1200"/>
    <x v="0"/>
    <x v="0"/>
    <s v="USD"/>
    <n v="1427319366"/>
    <n v="1424730966"/>
    <b v="0"/>
    <n v="42"/>
    <x v="0"/>
    <x v="14"/>
    <n v="133.33333333333331"/>
    <n v="28.571428571428573"/>
    <x v="4"/>
    <x v="14"/>
  </r>
  <r>
    <x v="1900"/>
    <x v="1900"/>
    <x v="1898"/>
    <n v="2500"/>
    <n v="2734.11"/>
    <x v="0"/>
    <x v="0"/>
    <s v="USD"/>
    <n v="1349517540"/>
    <n v="1347137731"/>
    <b v="0"/>
    <n v="54"/>
    <x v="0"/>
    <x v="14"/>
    <n v="109.3644"/>
    <n v="50.631666666666668"/>
    <x v="4"/>
    <x v="14"/>
  </r>
  <r>
    <x v="1901"/>
    <x v="1901"/>
    <x v="1899"/>
    <n v="99000"/>
    <n v="2670"/>
    <x v="2"/>
    <x v="1"/>
    <s v="GBP"/>
    <n v="1432299600"/>
    <n v="1429707729"/>
    <b v="0"/>
    <n v="25"/>
    <x v="1"/>
    <x v="29"/>
    <n v="2.6969696969696968"/>
    <n v="106.8"/>
    <x v="2"/>
    <x v="29"/>
  </r>
  <r>
    <x v="1902"/>
    <x v="1902"/>
    <x v="1900"/>
    <n v="1000"/>
    <n v="12"/>
    <x v="2"/>
    <x v="9"/>
    <s v="EUR"/>
    <n v="1425495447"/>
    <n v="1422903447"/>
    <b v="0"/>
    <n v="3"/>
    <x v="1"/>
    <x v="29"/>
    <n v="1.2"/>
    <n v="4"/>
    <x v="2"/>
    <x v="29"/>
  </r>
  <r>
    <x v="1903"/>
    <x v="1903"/>
    <x v="1901"/>
    <n v="3000"/>
    <n v="1398"/>
    <x v="2"/>
    <x v="0"/>
    <s v="USD"/>
    <n v="1485541791"/>
    <n v="1480357791"/>
    <b v="0"/>
    <n v="41"/>
    <x v="1"/>
    <x v="29"/>
    <n v="46.6"/>
    <n v="34.097560975609753"/>
    <x v="2"/>
    <x v="29"/>
  </r>
  <r>
    <x v="1904"/>
    <x v="1904"/>
    <x v="1902"/>
    <n v="50000"/>
    <n v="50"/>
    <x v="2"/>
    <x v="0"/>
    <s v="USD"/>
    <n v="1451752021"/>
    <n v="1447864021"/>
    <b v="0"/>
    <n v="2"/>
    <x v="1"/>
    <x v="29"/>
    <n v="0.1"/>
    <n v="25"/>
    <x v="2"/>
    <x v="29"/>
  </r>
  <r>
    <x v="1905"/>
    <x v="1905"/>
    <x v="1903"/>
    <n v="25000"/>
    <n v="42"/>
    <x v="2"/>
    <x v="0"/>
    <s v="USD"/>
    <n v="1410127994"/>
    <n v="1407535994"/>
    <b v="0"/>
    <n v="4"/>
    <x v="1"/>
    <x v="29"/>
    <n v="0.16800000000000001"/>
    <n v="10.5"/>
    <x v="2"/>
    <x v="29"/>
  </r>
  <r>
    <x v="1906"/>
    <x v="1906"/>
    <x v="1904"/>
    <n v="50000"/>
    <n v="21380"/>
    <x v="2"/>
    <x v="0"/>
    <s v="USD"/>
    <n v="1466697983"/>
    <n v="1464105983"/>
    <b v="0"/>
    <n v="99"/>
    <x v="1"/>
    <x v="29"/>
    <n v="42.76"/>
    <n v="215.95959595959596"/>
    <x v="2"/>
    <x v="29"/>
  </r>
  <r>
    <x v="1907"/>
    <x v="1907"/>
    <x v="1905"/>
    <n v="30000"/>
    <n v="85"/>
    <x v="2"/>
    <x v="0"/>
    <s v="USD"/>
    <n v="1400853925"/>
    <n v="1399557925"/>
    <b v="0"/>
    <n v="4"/>
    <x v="1"/>
    <x v="29"/>
    <n v="0.28333333333333333"/>
    <n v="21.25"/>
    <x v="2"/>
    <x v="29"/>
  </r>
  <r>
    <x v="1908"/>
    <x v="1908"/>
    <x v="1906"/>
    <n v="25000"/>
    <n v="433"/>
    <x v="2"/>
    <x v="0"/>
    <s v="USD"/>
    <n v="1483048900"/>
    <n v="1480456900"/>
    <b v="0"/>
    <n v="4"/>
    <x v="1"/>
    <x v="29"/>
    <n v="1.7319999999999998"/>
    <n v="108.25"/>
    <x v="2"/>
    <x v="29"/>
  </r>
  <r>
    <x v="1909"/>
    <x v="1909"/>
    <x v="1907"/>
    <n v="35000"/>
    <n v="4939"/>
    <x v="2"/>
    <x v="0"/>
    <s v="USD"/>
    <n v="1414059479"/>
    <n v="1411467479"/>
    <b v="0"/>
    <n v="38"/>
    <x v="1"/>
    <x v="29"/>
    <n v="14.111428571428572"/>
    <n v="129.97368421052633"/>
    <x v="2"/>
    <x v="29"/>
  </r>
  <r>
    <x v="1910"/>
    <x v="1910"/>
    <x v="1908"/>
    <n v="85000"/>
    <n v="33486"/>
    <x v="2"/>
    <x v="9"/>
    <s v="EUR"/>
    <n v="1446331500"/>
    <n v="1442531217"/>
    <b v="0"/>
    <n v="285"/>
    <x v="1"/>
    <x v="29"/>
    <n v="39.395294117647055"/>
    <n v="117.49473684210527"/>
    <x v="2"/>
    <x v="29"/>
  </r>
  <r>
    <x v="1911"/>
    <x v="1911"/>
    <x v="1909"/>
    <n v="42500"/>
    <n v="10"/>
    <x v="2"/>
    <x v="4"/>
    <s v="NZD"/>
    <n v="1407545334"/>
    <n v="1404953334"/>
    <b v="0"/>
    <n v="1"/>
    <x v="1"/>
    <x v="29"/>
    <n v="2.3529411764705882E-2"/>
    <n v="10"/>
    <x v="2"/>
    <x v="29"/>
  </r>
  <r>
    <x v="1912"/>
    <x v="1912"/>
    <x v="1910"/>
    <n v="5000"/>
    <n v="2965"/>
    <x v="2"/>
    <x v="0"/>
    <s v="USD"/>
    <n v="1433395560"/>
    <n v="1430803560"/>
    <b v="0"/>
    <n v="42"/>
    <x v="1"/>
    <x v="29"/>
    <n v="59.3"/>
    <n v="70.595238095238102"/>
    <x v="2"/>
    <x v="29"/>
  </r>
  <r>
    <x v="1913"/>
    <x v="1913"/>
    <x v="1911"/>
    <n v="48000"/>
    <n v="637"/>
    <x v="2"/>
    <x v="1"/>
    <s v="GBP"/>
    <n v="1412770578"/>
    <n v="1410178578"/>
    <b v="0"/>
    <n v="26"/>
    <x v="1"/>
    <x v="29"/>
    <n v="1.3270833333333334"/>
    <n v="24.5"/>
    <x v="2"/>
    <x v="29"/>
  </r>
  <r>
    <x v="1914"/>
    <x v="1914"/>
    <x v="1912"/>
    <n v="666"/>
    <n v="60"/>
    <x v="2"/>
    <x v="0"/>
    <s v="USD"/>
    <n v="1414814340"/>
    <n v="1413519073"/>
    <b v="0"/>
    <n v="2"/>
    <x v="1"/>
    <x v="29"/>
    <n v="9.0090090090090094"/>
    <n v="30"/>
    <x v="2"/>
    <x v="29"/>
  </r>
  <r>
    <x v="1915"/>
    <x v="1915"/>
    <x v="1913"/>
    <n v="500"/>
    <n v="8"/>
    <x v="2"/>
    <x v="0"/>
    <s v="USD"/>
    <n v="1409620222"/>
    <n v="1407892222"/>
    <b v="0"/>
    <n v="4"/>
    <x v="1"/>
    <x v="29"/>
    <n v="1.6"/>
    <n v="2"/>
    <x v="2"/>
    <x v="29"/>
  </r>
  <r>
    <x v="1916"/>
    <x v="1916"/>
    <x v="1914"/>
    <n v="20000"/>
    <n v="102"/>
    <x v="2"/>
    <x v="0"/>
    <s v="USD"/>
    <n v="1478542375"/>
    <n v="1476378775"/>
    <b v="0"/>
    <n v="6"/>
    <x v="1"/>
    <x v="29"/>
    <n v="0.51"/>
    <n v="17"/>
    <x v="2"/>
    <x v="29"/>
  </r>
  <r>
    <x v="1917"/>
    <x v="1917"/>
    <x v="1915"/>
    <n v="390000"/>
    <n v="205025"/>
    <x v="2"/>
    <x v="7"/>
    <s v="HKD"/>
    <n v="1486708133"/>
    <n v="1484116133"/>
    <b v="0"/>
    <n v="70"/>
    <x v="1"/>
    <x v="29"/>
    <n v="52.570512820512818"/>
    <n v="2928.9285714285716"/>
    <x v="2"/>
    <x v="29"/>
  </r>
  <r>
    <x v="1918"/>
    <x v="1918"/>
    <x v="1916"/>
    <n v="25000"/>
    <n v="260"/>
    <x v="2"/>
    <x v="0"/>
    <s v="USD"/>
    <n v="1407869851"/>
    <n v="1404845851"/>
    <b v="0"/>
    <n v="9"/>
    <x v="1"/>
    <x v="29"/>
    <n v="1.04"/>
    <n v="28.888888888888889"/>
    <x v="2"/>
    <x v="29"/>
  </r>
  <r>
    <x v="1919"/>
    <x v="1919"/>
    <x v="1917"/>
    <n v="500"/>
    <n v="237"/>
    <x v="2"/>
    <x v="0"/>
    <s v="USD"/>
    <n v="1432069249"/>
    <n v="1429477249"/>
    <b v="0"/>
    <n v="8"/>
    <x v="1"/>
    <x v="29"/>
    <n v="47.4"/>
    <n v="29.625"/>
    <x v="2"/>
    <x v="29"/>
  </r>
  <r>
    <x v="1920"/>
    <x v="1920"/>
    <x v="1918"/>
    <n v="10000"/>
    <n v="4303"/>
    <x v="2"/>
    <x v="1"/>
    <s v="GBP"/>
    <n v="1445468400"/>
    <n v="1443042061"/>
    <b v="0"/>
    <n v="105"/>
    <x v="1"/>
    <x v="29"/>
    <n v="43.03"/>
    <n v="40.980952380952381"/>
    <x v="2"/>
    <x v="29"/>
  </r>
  <r>
    <x v="1921"/>
    <x v="1921"/>
    <x v="1919"/>
    <n v="1500"/>
    <n v="2052"/>
    <x v="0"/>
    <x v="0"/>
    <s v="USD"/>
    <n v="1342243143"/>
    <n v="1339651143"/>
    <b v="0"/>
    <n v="38"/>
    <x v="0"/>
    <x v="14"/>
    <n v="136.80000000000001"/>
    <n v="54"/>
    <x v="4"/>
    <x v="14"/>
  </r>
  <r>
    <x v="1922"/>
    <x v="1922"/>
    <x v="1920"/>
    <n v="2000"/>
    <n v="2311"/>
    <x v="0"/>
    <x v="0"/>
    <s v="USD"/>
    <n v="1386828507"/>
    <n v="1384236507"/>
    <b v="0"/>
    <n v="64"/>
    <x v="0"/>
    <x v="14"/>
    <n v="115.55"/>
    <n v="36.109375"/>
    <x v="4"/>
    <x v="14"/>
  </r>
  <r>
    <x v="1923"/>
    <x v="1923"/>
    <x v="1921"/>
    <n v="125"/>
    <n v="301"/>
    <x v="0"/>
    <x v="0"/>
    <s v="USD"/>
    <n v="1317099540"/>
    <n v="1313612532"/>
    <b v="0"/>
    <n v="13"/>
    <x v="0"/>
    <x v="14"/>
    <n v="240.79999999999998"/>
    <n v="23.153846153846153"/>
    <x v="4"/>
    <x v="14"/>
  </r>
  <r>
    <x v="1924"/>
    <x v="1924"/>
    <x v="1922"/>
    <n v="3000"/>
    <n v="3432"/>
    <x v="0"/>
    <x v="0"/>
    <s v="USD"/>
    <n v="1389814380"/>
    <n v="1387390555"/>
    <b v="0"/>
    <n v="33"/>
    <x v="0"/>
    <x v="14"/>
    <n v="114.39999999999999"/>
    <n v="104"/>
    <x v="4"/>
    <x v="14"/>
  </r>
  <r>
    <x v="1925"/>
    <x v="1925"/>
    <x v="1923"/>
    <n v="1500"/>
    <n v="1655"/>
    <x v="0"/>
    <x v="0"/>
    <s v="USD"/>
    <n v="1381449600"/>
    <n v="1379540288"/>
    <b v="0"/>
    <n v="52"/>
    <x v="0"/>
    <x v="14"/>
    <n v="110.33333333333333"/>
    <n v="31.826923076923077"/>
    <x v="4"/>
    <x v="14"/>
  </r>
  <r>
    <x v="1926"/>
    <x v="1926"/>
    <x v="1924"/>
    <n v="1500"/>
    <n v="2930.69"/>
    <x v="0"/>
    <x v="0"/>
    <s v="USD"/>
    <n v="1288657560"/>
    <n v="1286319256"/>
    <b v="0"/>
    <n v="107"/>
    <x v="0"/>
    <x v="14"/>
    <n v="195.37933333333334"/>
    <n v="27.3896261682243"/>
    <x v="4"/>
    <x v="14"/>
  </r>
  <r>
    <x v="1927"/>
    <x v="1927"/>
    <x v="1925"/>
    <n v="600"/>
    <n v="620"/>
    <x v="0"/>
    <x v="0"/>
    <s v="USD"/>
    <n v="1331182740"/>
    <n v="1329856839"/>
    <b v="0"/>
    <n v="11"/>
    <x v="0"/>
    <x v="14"/>
    <n v="103.33333333333334"/>
    <n v="56.363636363636367"/>
    <x v="4"/>
    <x v="14"/>
  </r>
  <r>
    <x v="1928"/>
    <x v="1928"/>
    <x v="1926"/>
    <n v="2550"/>
    <n v="2630"/>
    <x v="0"/>
    <x v="0"/>
    <s v="USD"/>
    <n v="1367940794"/>
    <n v="1365348794"/>
    <b v="0"/>
    <n v="34"/>
    <x v="0"/>
    <x v="14"/>
    <n v="103.1372549019608"/>
    <n v="77.352941176470594"/>
    <x v="4"/>
    <x v="14"/>
  </r>
  <r>
    <x v="1929"/>
    <x v="1929"/>
    <x v="1927"/>
    <n v="3200"/>
    <n v="3210"/>
    <x v="0"/>
    <x v="0"/>
    <s v="USD"/>
    <n v="1309825866"/>
    <n v="1306197066"/>
    <b v="0"/>
    <n v="75"/>
    <x v="0"/>
    <x v="14"/>
    <n v="100.3125"/>
    <n v="42.8"/>
    <x v="4"/>
    <x v="14"/>
  </r>
  <r>
    <x v="1930"/>
    <x v="1930"/>
    <x v="1928"/>
    <n v="1000"/>
    <n v="1270"/>
    <x v="0"/>
    <x v="0"/>
    <s v="USD"/>
    <n v="1373203482"/>
    <n v="1368019482"/>
    <b v="0"/>
    <n v="26"/>
    <x v="0"/>
    <x v="14"/>
    <n v="127"/>
    <n v="48.846153846153847"/>
    <x v="4"/>
    <x v="14"/>
  </r>
  <r>
    <x v="1931"/>
    <x v="1931"/>
    <x v="1929"/>
    <n v="2000"/>
    <n v="2412.02"/>
    <x v="0"/>
    <x v="0"/>
    <s v="USD"/>
    <n v="1337657400"/>
    <n v="1336512309"/>
    <b v="0"/>
    <n v="50"/>
    <x v="0"/>
    <x v="14"/>
    <n v="120.601"/>
    <n v="48.240400000000001"/>
    <x v="4"/>
    <x v="14"/>
  </r>
  <r>
    <x v="1932"/>
    <x v="1932"/>
    <x v="1930"/>
    <n v="5250"/>
    <n v="5617"/>
    <x v="0"/>
    <x v="0"/>
    <s v="USD"/>
    <n v="1327433173"/>
    <n v="1325618773"/>
    <b v="0"/>
    <n v="80"/>
    <x v="0"/>
    <x v="14"/>
    <n v="106.99047619047619"/>
    <n v="70.212500000000006"/>
    <x v="4"/>
    <x v="14"/>
  </r>
  <r>
    <x v="1933"/>
    <x v="1933"/>
    <x v="1931"/>
    <n v="6000"/>
    <n v="10346"/>
    <x v="0"/>
    <x v="0"/>
    <s v="USD"/>
    <n v="1411787307"/>
    <n v="1409195307"/>
    <b v="0"/>
    <n v="110"/>
    <x v="0"/>
    <x v="14"/>
    <n v="172.43333333333334"/>
    <n v="94.054545454545448"/>
    <x v="4"/>
    <x v="14"/>
  </r>
  <r>
    <x v="1934"/>
    <x v="1934"/>
    <x v="1932"/>
    <n v="5000"/>
    <n v="6181"/>
    <x v="0"/>
    <x v="0"/>
    <s v="USD"/>
    <n v="1324789200"/>
    <n v="1321649321"/>
    <b v="0"/>
    <n v="77"/>
    <x v="0"/>
    <x v="14"/>
    <n v="123.61999999999999"/>
    <n v="80.272727272727266"/>
    <x v="4"/>
    <x v="14"/>
  </r>
  <r>
    <x v="1935"/>
    <x v="1935"/>
    <x v="1933"/>
    <n v="2500"/>
    <n v="2710"/>
    <x v="0"/>
    <x v="0"/>
    <s v="USD"/>
    <n v="1403326740"/>
    <n v="1400106171"/>
    <b v="0"/>
    <n v="50"/>
    <x v="0"/>
    <x v="14"/>
    <n v="108.4"/>
    <n v="54.2"/>
    <x v="4"/>
    <x v="14"/>
  </r>
  <r>
    <x v="1936"/>
    <x v="1936"/>
    <x v="1934"/>
    <n v="7500"/>
    <n v="8739.01"/>
    <x v="0"/>
    <x v="0"/>
    <s v="USD"/>
    <n v="1323151140"/>
    <n v="1320528070"/>
    <b v="0"/>
    <n v="145"/>
    <x v="0"/>
    <x v="14"/>
    <n v="116.52013333333333"/>
    <n v="60.26903448275862"/>
    <x v="4"/>
    <x v="14"/>
  </r>
  <r>
    <x v="1937"/>
    <x v="1937"/>
    <x v="1935"/>
    <n v="600"/>
    <n v="1123.47"/>
    <x v="0"/>
    <x v="0"/>
    <s v="USD"/>
    <n v="1339732740"/>
    <n v="1338346281"/>
    <b v="0"/>
    <n v="29"/>
    <x v="0"/>
    <x v="14"/>
    <n v="187.245"/>
    <n v="38.740344827586206"/>
    <x v="4"/>
    <x v="14"/>
  </r>
  <r>
    <x v="1938"/>
    <x v="1938"/>
    <x v="1936"/>
    <n v="15000"/>
    <n v="17390"/>
    <x v="0"/>
    <x v="0"/>
    <s v="USD"/>
    <n v="1372741200"/>
    <n v="1370067231"/>
    <b v="0"/>
    <n v="114"/>
    <x v="0"/>
    <x v="14"/>
    <n v="115.93333333333334"/>
    <n v="152.54385964912279"/>
    <x v="4"/>
    <x v="14"/>
  </r>
  <r>
    <x v="1939"/>
    <x v="1939"/>
    <x v="1937"/>
    <n v="10000"/>
    <n v="11070"/>
    <x v="0"/>
    <x v="0"/>
    <s v="USD"/>
    <n v="1362955108"/>
    <n v="1360366708"/>
    <b v="0"/>
    <n v="96"/>
    <x v="0"/>
    <x v="14"/>
    <n v="110.7"/>
    <n v="115.3125"/>
    <x v="4"/>
    <x v="14"/>
  </r>
  <r>
    <x v="1940"/>
    <x v="1940"/>
    <x v="1938"/>
    <n v="650"/>
    <n v="1111"/>
    <x v="0"/>
    <x v="0"/>
    <s v="USD"/>
    <n v="1308110340"/>
    <n v="1304770233"/>
    <b v="0"/>
    <n v="31"/>
    <x v="0"/>
    <x v="14"/>
    <n v="170.92307692307693"/>
    <n v="35.838709677419352"/>
    <x v="4"/>
    <x v="14"/>
  </r>
  <r>
    <x v="1941"/>
    <x v="1941"/>
    <x v="1939"/>
    <n v="250000"/>
    <n v="315295.89"/>
    <x v="0"/>
    <x v="0"/>
    <s v="USD"/>
    <n v="1400137131"/>
    <n v="1397545131"/>
    <b v="1"/>
    <n v="4883"/>
    <x v="0"/>
    <x v="30"/>
    <n v="126.11835600000001"/>
    <n v="64.570118779438872"/>
    <x v="2"/>
    <x v="30"/>
  </r>
  <r>
    <x v="1942"/>
    <x v="1942"/>
    <x v="1940"/>
    <n v="6000"/>
    <n v="8306.42"/>
    <x v="0"/>
    <x v="0"/>
    <s v="USD"/>
    <n v="1309809140"/>
    <n v="1302033140"/>
    <b v="1"/>
    <n v="95"/>
    <x v="0"/>
    <x v="30"/>
    <n v="138.44033333333334"/>
    <n v="87.436000000000007"/>
    <x v="2"/>
    <x v="30"/>
  </r>
  <r>
    <x v="1943"/>
    <x v="1943"/>
    <x v="1941"/>
    <n v="10000"/>
    <n v="170525"/>
    <x v="0"/>
    <x v="0"/>
    <s v="USD"/>
    <n v="1470896916"/>
    <n v="1467008916"/>
    <b v="1"/>
    <n v="2478"/>
    <x v="0"/>
    <x v="30"/>
    <n v="1705.2499999999998"/>
    <n v="68.815577078288939"/>
    <x v="2"/>
    <x v="30"/>
  </r>
  <r>
    <x v="1944"/>
    <x v="1944"/>
    <x v="1942"/>
    <n v="40000"/>
    <n v="315222.2"/>
    <x v="0"/>
    <x v="0"/>
    <s v="USD"/>
    <n v="1398952890"/>
    <n v="1396360890"/>
    <b v="1"/>
    <n v="1789"/>
    <x v="0"/>
    <x v="30"/>
    <n v="788.05550000000005"/>
    <n v="176.200223588597"/>
    <x v="2"/>
    <x v="30"/>
  </r>
  <r>
    <x v="1945"/>
    <x v="1945"/>
    <x v="1943"/>
    <n v="100000"/>
    <n v="348018"/>
    <x v="0"/>
    <x v="3"/>
    <s v="EUR"/>
    <n v="1436680958"/>
    <n v="1433224958"/>
    <b v="1"/>
    <n v="680"/>
    <x v="0"/>
    <x v="30"/>
    <n v="348.01799999999997"/>
    <n v="511.79117647058825"/>
    <x v="2"/>
    <x v="30"/>
  </r>
  <r>
    <x v="1946"/>
    <x v="1946"/>
    <x v="1944"/>
    <n v="7500"/>
    <n v="11231"/>
    <x v="0"/>
    <x v="0"/>
    <s v="USD"/>
    <n v="1397961361"/>
    <n v="1392780961"/>
    <b v="1"/>
    <n v="70"/>
    <x v="0"/>
    <x v="30"/>
    <n v="149.74666666666667"/>
    <n v="160.44285714285715"/>
    <x v="2"/>
    <x v="30"/>
  </r>
  <r>
    <x v="1947"/>
    <x v="1947"/>
    <x v="1945"/>
    <n v="800"/>
    <n v="805.07"/>
    <x v="0"/>
    <x v="0"/>
    <s v="USD"/>
    <n v="1258955940"/>
    <n v="1255730520"/>
    <b v="1"/>
    <n v="23"/>
    <x v="0"/>
    <x v="30"/>
    <n v="100.63375000000001"/>
    <n v="35.003043478260871"/>
    <x v="2"/>
    <x v="30"/>
  </r>
  <r>
    <x v="1948"/>
    <x v="1948"/>
    <x v="1946"/>
    <n v="100000"/>
    <n v="800211"/>
    <x v="0"/>
    <x v="0"/>
    <s v="USD"/>
    <n v="1465232520"/>
    <n v="1460557809"/>
    <b v="1"/>
    <n v="4245"/>
    <x v="0"/>
    <x v="30"/>
    <n v="800.21100000000001"/>
    <n v="188.50671378091872"/>
    <x v="2"/>
    <x v="30"/>
  </r>
  <r>
    <x v="1949"/>
    <x v="1949"/>
    <x v="1947"/>
    <n v="50000"/>
    <n v="53001.3"/>
    <x v="0"/>
    <x v="1"/>
    <s v="GBP"/>
    <n v="1404986951"/>
    <n v="1402394951"/>
    <b v="1"/>
    <n v="943"/>
    <x v="0"/>
    <x v="30"/>
    <n v="106.00260000000002"/>
    <n v="56.204984093319197"/>
    <x v="2"/>
    <x v="30"/>
  </r>
  <r>
    <x v="1950"/>
    <x v="1950"/>
    <x v="1948"/>
    <n v="48000"/>
    <n v="96248.960000000006"/>
    <x v="0"/>
    <x v="0"/>
    <s v="USD"/>
    <n v="1303446073"/>
    <n v="1300767673"/>
    <b v="1"/>
    <n v="1876"/>
    <x v="0"/>
    <x v="30"/>
    <n v="200.51866666666669"/>
    <n v="51.3054157782516"/>
    <x v="2"/>
    <x v="30"/>
  </r>
  <r>
    <x v="1951"/>
    <x v="1951"/>
    <x v="1949"/>
    <n v="50000"/>
    <n v="106222"/>
    <x v="0"/>
    <x v="0"/>
    <s v="USD"/>
    <n v="1478516737"/>
    <n v="1475921137"/>
    <b v="1"/>
    <n v="834"/>
    <x v="0"/>
    <x v="30"/>
    <n v="212.44399999999999"/>
    <n v="127.36450839328538"/>
    <x v="2"/>
    <x v="30"/>
  </r>
  <r>
    <x v="1952"/>
    <x v="1952"/>
    <x v="1950"/>
    <n v="35000"/>
    <n v="69465.33"/>
    <x v="0"/>
    <x v="5"/>
    <s v="CAD"/>
    <n v="1381934015"/>
    <n v="1378737215"/>
    <b v="1"/>
    <n v="682"/>
    <x v="0"/>
    <x v="30"/>
    <n v="198.47237142857145"/>
    <n v="101.85532258064516"/>
    <x v="2"/>
    <x v="30"/>
  </r>
  <r>
    <x v="1953"/>
    <x v="1953"/>
    <x v="1951"/>
    <n v="15000"/>
    <n v="33892"/>
    <x v="0"/>
    <x v="0"/>
    <s v="USD"/>
    <n v="1330657200"/>
    <n v="1328158065"/>
    <b v="1"/>
    <n v="147"/>
    <x v="0"/>
    <x v="30"/>
    <n v="225.94666666666666"/>
    <n v="230.55782312925169"/>
    <x v="2"/>
    <x v="30"/>
  </r>
  <r>
    <x v="1954"/>
    <x v="1954"/>
    <x v="1952"/>
    <n v="50000"/>
    <n v="349474"/>
    <x v="0"/>
    <x v="0"/>
    <s v="USD"/>
    <n v="1457758800"/>
    <n v="1453730176"/>
    <b v="1"/>
    <n v="415"/>
    <x v="0"/>
    <x v="30"/>
    <n v="698.94800000000009"/>
    <n v="842.10602409638557"/>
    <x v="2"/>
    <x v="30"/>
  </r>
  <r>
    <x v="1955"/>
    <x v="1955"/>
    <x v="1953"/>
    <n v="42000"/>
    <n v="167410.01999999999"/>
    <x v="0"/>
    <x v="0"/>
    <s v="USD"/>
    <n v="1337799600"/>
    <n v="1334989881"/>
    <b v="1"/>
    <n v="290"/>
    <x v="0"/>
    <x v="30"/>
    <n v="398.59528571428569"/>
    <n v="577.27593103448271"/>
    <x v="2"/>
    <x v="30"/>
  </r>
  <r>
    <x v="1956"/>
    <x v="1956"/>
    <x v="1954"/>
    <n v="60000"/>
    <n v="176420"/>
    <x v="0"/>
    <x v="0"/>
    <s v="USD"/>
    <n v="1429391405"/>
    <n v="1425507005"/>
    <b v="1"/>
    <n v="365"/>
    <x v="0"/>
    <x v="30"/>
    <n v="294.0333333333333"/>
    <n v="483.34246575342468"/>
    <x v="2"/>
    <x v="30"/>
  </r>
  <r>
    <x v="1957"/>
    <x v="1957"/>
    <x v="1955"/>
    <n v="30000"/>
    <n v="50251.41"/>
    <x v="0"/>
    <x v="0"/>
    <s v="USD"/>
    <n v="1351304513"/>
    <n v="1348712513"/>
    <b v="1"/>
    <n v="660"/>
    <x v="0"/>
    <x v="30"/>
    <n v="167.50470000000001"/>
    <n v="76.138500000000008"/>
    <x v="2"/>
    <x v="30"/>
  </r>
  <r>
    <x v="1958"/>
    <x v="1958"/>
    <x v="1956"/>
    <n v="7000"/>
    <n v="100490.02"/>
    <x v="0"/>
    <x v="0"/>
    <s v="USD"/>
    <n v="1364078561"/>
    <n v="1361490161"/>
    <b v="1"/>
    <n v="1356"/>
    <x v="0"/>
    <x v="30"/>
    <n v="1435.5717142857143"/>
    <n v="74.107684365781708"/>
    <x v="2"/>
    <x v="30"/>
  </r>
  <r>
    <x v="1959"/>
    <x v="1959"/>
    <x v="1957"/>
    <n v="10000"/>
    <n v="15673.44"/>
    <x v="0"/>
    <x v="0"/>
    <s v="USD"/>
    <n v="1412121600"/>
    <n v="1408565860"/>
    <b v="1"/>
    <n v="424"/>
    <x v="0"/>
    <x v="30"/>
    <n v="156.73439999999999"/>
    <n v="36.965660377358489"/>
    <x v="2"/>
    <x v="30"/>
  </r>
  <r>
    <x v="1960"/>
    <x v="1960"/>
    <x v="1958"/>
    <n v="70000"/>
    <n v="82532"/>
    <x v="0"/>
    <x v="11"/>
    <s v="SEK"/>
    <n v="1419151341"/>
    <n v="1416559341"/>
    <b v="1"/>
    <n v="33"/>
    <x v="0"/>
    <x v="30"/>
    <n v="117.90285714285716"/>
    <n v="2500.969696969697"/>
    <x v="2"/>
    <x v="30"/>
  </r>
  <r>
    <x v="1961"/>
    <x v="1961"/>
    <x v="1959"/>
    <n v="10000"/>
    <n v="110538.12"/>
    <x v="0"/>
    <x v="0"/>
    <s v="USD"/>
    <n v="1349495940"/>
    <n v="1346042417"/>
    <b v="1"/>
    <n v="1633"/>
    <x v="0"/>
    <x v="30"/>
    <n v="1105.3811999999998"/>
    <n v="67.690214329454989"/>
    <x v="2"/>
    <x v="30"/>
  </r>
  <r>
    <x v="1962"/>
    <x v="1962"/>
    <x v="1960"/>
    <n v="10000"/>
    <n v="19292.5"/>
    <x v="0"/>
    <x v="0"/>
    <s v="USD"/>
    <n v="1400006636"/>
    <n v="1397414636"/>
    <b v="1"/>
    <n v="306"/>
    <x v="0"/>
    <x v="30"/>
    <n v="192.92499999999998"/>
    <n v="63.04738562091503"/>
    <x v="2"/>
    <x v="30"/>
  </r>
  <r>
    <x v="1963"/>
    <x v="1963"/>
    <x v="1961"/>
    <n v="19000"/>
    <n v="24108"/>
    <x v="0"/>
    <x v="1"/>
    <s v="GBP"/>
    <n v="1410862734"/>
    <n v="1407838734"/>
    <b v="1"/>
    <n v="205"/>
    <x v="0"/>
    <x v="30"/>
    <n v="126.8842105263158"/>
    <n v="117.6"/>
    <x v="2"/>
    <x v="30"/>
  </r>
  <r>
    <x v="1964"/>
    <x v="1964"/>
    <x v="1962"/>
    <n v="89200"/>
    <n v="231543.12"/>
    <x v="0"/>
    <x v="13"/>
    <s v="EUR"/>
    <n v="1461306772"/>
    <n v="1458714772"/>
    <b v="1"/>
    <n v="1281"/>
    <x v="0"/>
    <x v="30"/>
    <n v="259.57748878923763"/>
    <n v="180.75185011709601"/>
    <x v="2"/>
    <x v="30"/>
  </r>
  <r>
    <x v="1965"/>
    <x v="1965"/>
    <x v="1963"/>
    <n v="5000"/>
    <n v="13114"/>
    <x v="0"/>
    <x v="0"/>
    <s v="USD"/>
    <n v="1326330000"/>
    <n v="1324433310"/>
    <b v="1"/>
    <n v="103"/>
    <x v="0"/>
    <x v="30"/>
    <n v="262.27999999999997"/>
    <n v="127.32038834951456"/>
    <x v="2"/>
    <x v="30"/>
  </r>
  <r>
    <x v="1966"/>
    <x v="1966"/>
    <x v="1964"/>
    <n v="100000"/>
    <n v="206743.09"/>
    <x v="0"/>
    <x v="0"/>
    <s v="USD"/>
    <n v="1408021098"/>
    <n v="1405429098"/>
    <b v="1"/>
    <n v="1513"/>
    <x v="0"/>
    <x v="30"/>
    <n v="206.74309000000002"/>
    <n v="136.6444745538665"/>
    <x v="2"/>
    <x v="30"/>
  </r>
  <r>
    <x v="1967"/>
    <x v="1967"/>
    <x v="1965"/>
    <n v="20000"/>
    <n v="74026"/>
    <x v="0"/>
    <x v="0"/>
    <s v="USD"/>
    <n v="1398959729"/>
    <n v="1396367729"/>
    <b v="1"/>
    <n v="405"/>
    <x v="0"/>
    <x v="30"/>
    <n v="370.13"/>
    <n v="182.78024691358024"/>
    <x v="2"/>
    <x v="30"/>
  </r>
  <r>
    <x v="1968"/>
    <x v="1968"/>
    <x v="1966"/>
    <n v="50000"/>
    <n v="142483"/>
    <x v="0"/>
    <x v="0"/>
    <s v="USD"/>
    <n v="1480777515"/>
    <n v="1478095515"/>
    <b v="1"/>
    <n v="510"/>
    <x v="0"/>
    <x v="30"/>
    <n v="284.96600000000001"/>
    <n v="279.37843137254902"/>
    <x v="2"/>
    <x v="30"/>
  </r>
  <r>
    <x v="1969"/>
    <x v="1969"/>
    <x v="1967"/>
    <n v="20000"/>
    <n v="115816"/>
    <x v="0"/>
    <x v="1"/>
    <s v="GBP"/>
    <n v="1470423668"/>
    <n v="1467831668"/>
    <b v="1"/>
    <n v="1887"/>
    <x v="0"/>
    <x v="30"/>
    <n v="579.08000000000004"/>
    <n v="61.375728669846318"/>
    <x v="2"/>
    <x v="30"/>
  </r>
  <r>
    <x v="1970"/>
    <x v="1970"/>
    <x v="1968"/>
    <n v="5000"/>
    <n v="56590"/>
    <x v="0"/>
    <x v="0"/>
    <s v="USD"/>
    <n v="1366429101"/>
    <n v="1361248701"/>
    <b v="1"/>
    <n v="701"/>
    <x v="0"/>
    <x v="30"/>
    <n v="1131.8"/>
    <n v="80.727532097004286"/>
    <x v="2"/>
    <x v="30"/>
  </r>
  <r>
    <x v="1971"/>
    <x v="1971"/>
    <x v="1969"/>
    <n v="400000"/>
    <n v="1052110.8700000001"/>
    <x v="0"/>
    <x v="0"/>
    <s v="USD"/>
    <n v="1384488000"/>
    <n v="1381752061"/>
    <b v="1"/>
    <n v="3863"/>
    <x v="0"/>
    <x v="30"/>
    <n v="263.02771750000005"/>
    <n v="272.35590732591254"/>
    <x v="2"/>
    <x v="30"/>
  </r>
  <r>
    <x v="1972"/>
    <x v="1972"/>
    <x v="1970"/>
    <n v="2500"/>
    <n v="16862"/>
    <x v="0"/>
    <x v="0"/>
    <s v="USD"/>
    <n v="1353201444"/>
    <n v="1350605844"/>
    <b v="1"/>
    <n v="238"/>
    <x v="0"/>
    <x v="30"/>
    <n v="674.48"/>
    <n v="70.848739495798313"/>
    <x v="2"/>
    <x v="30"/>
  </r>
  <r>
    <x v="1973"/>
    <x v="1973"/>
    <x v="1971"/>
    <n v="198000"/>
    <n v="508525.01"/>
    <x v="0"/>
    <x v="0"/>
    <s v="USD"/>
    <n v="1470466800"/>
    <n v="1467134464"/>
    <b v="1"/>
    <n v="2051"/>
    <x v="0"/>
    <x v="30"/>
    <n v="256.83081313131316"/>
    <n v="247.94003412969283"/>
    <x v="2"/>
    <x v="30"/>
  </r>
  <r>
    <x v="1974"/>
    <x v="1974"/>
    <x v="1972"/>
    <n v="20000"/>
    <n v="75099.199999999997"/>
    <x v="0"/>
    <x v="1"/>
    <s v="GBP"/>
    <n v="1376899269"/>
    <n v="1371715269"/>
    <b v="1"/>
    <n v="402"/>
    <x v="0"/>
    <x v="30"/>
    <n v="375.49599999999998"/>
    <n v="186.81393034825871"/>
    <x v="2"/>
    <x v="30"/>
  </r>
  <r>
    <x v="1975"/>
    <x v="1975"/>
    <x v="1973"/>
    <n v="16000"/>
    <n v="33393.339999999997"/>
    <x v="0"/>
    <x v="0"/>
    <s v="USD"/>
    <n v="1362938851"/>
    <n v="1360346851"/>
    <b v="1"/>
    <n v="253"/>
    <x v="0"/>
    <x v="30"/>
    <n v="208.70837499999996"/>
    <n v="131.98948616600788"/>
    <x v="2"/>
    <x v="30"/>
  </r>
  <r>
    <x v="1976"/>
    <x v="1976"/>
    <x v="1974"/>
    <n v="4000"/>
    <n v="13864"/>
    <x v="0"/>
    <x v="1"/>
    <s v="GBP"/>
    <n v="1373751325"/>
    <n v="1371159325"/>
    <b v="1"/>
    <n v="473"/>
    <x v="0"/>
    <x v="30"/>
    <n v="346.6"/>
    <n v="29.310782241014799"/>
    <x v="2"/>
    <x v="30"/>
  </r>
  <r>
    <x v="1977"/>
    <x v="1977"/>
    <x v="1975"/>
    <n v="50000"/>
    <n v="201165"/>
    <x v="0"/>
    <x v="0"/>
    <s v="USD"/>
    <n v="1450511940"/>
    <n v="1446527540"/>
    <b v="1"/>
    <n v="821"/>
    <x v="0"/>
    <x v="30"/>
    <n v="402.33"/>
    <n v="245.02436053593178"/>
    <x v="2"/>
    <x v="30"/>
  </r>
  <r>
    <x v="1978"/>
    <x v="1978"/>
    <x v="1976"/>
    <n v="50000"/>
    <n v="513422.57"/>
    <x v="0"/>
    <x v="0"/>
    <s v="USD"/>
    <n v="1339484400"/>
    <n v="1336627492"/>
    <b v="1"/>
    <n v="388"/>
    <x v="0"/>
    <x v="30"/>
    <n v="1026.8451399999999"/>
    <n v="1323.2540463917526"/>
    <x v="2"/>
    <x v="30"/>
  </r>
  <r>
    <x v="1979"/>
    <x v="1979"/>
    <x v="1977"/>
    <n v="200000"/>
    <n v="229802.31"/>
    <x v="0"/>
    <x v="0"/>
    <s v="USD"/>
    <n v="1447909140"/>
    <n v="1444734146"/>
    <b v="1"/>
    <n v="813"/>
    <x v="0"/>
    <x v="30"/>
    <n v="114.901155"/>
    <n v="282.65966789667897"/>
    <x v="2"/>
    <x v="30"/>
  </r>
  <r>
    <x v="1980"/>
    <x v="1980"/>
    <x v="1978"/>
    <n v="50000"/>
    <n v="177412.01"/>
    <x v="0"/>
    <x v="12"/>
    <s v="EUR"/>
    <n v="1459684862"/>
    <n v="1456232462"/>
    <b v="1"/>
    <n v="1945"/>
    <x v="0"/>
    <x v="30"/>
    <n v="354.82402000000002"/>
    <n v="91.214401028277635"/>
    <x v="2"/>
    <x v="30"/>
  </r>
  <r>
    <x v="1981"/>
    <x v="1981"/>
    <x v="1979"/>
    <n v="7500"/>
    <n v="381"/>
    <x v="2"/>
    <x v="5"/>
    <s v="CAD"/>
    <n v="1404926665"/>
    <n v="1402334665"/>
    <b v="0"/>
    <n v="12"/>
    <x v="1"/>
    <x v="31"/>
    <n v="5.08"/>
    <n v="31.75"/>
    <x v="8"/>
    <x v="31"/>
  </r>
  <r>
    <x v="1982"/>
    <x v="1982"/>
    <x v="1980"/>
    <n v="180000"/>
    <n v="0"/>
    <x v="2"/>
    <x v="7"/>
    <s v="HKD"/>
    <n v="1480863887"/>
    <n v="1478268287"/>
    <b v="0"/>
    <n v="0"/>
    <x v="1"/>
    <x v="31"/>
    <n v="0"/>
    <e v="#DIV/0!"/>
    <x v="8"/>
    <x v="31"/>
  </r>
  <r>
    <x v="1983"/>
    <x v="1983"/>
    <x v="1981"/>
    <n v="33000"/>
    <n v="1419"/>
    <x v="2"/>
    <x v="0"/>
    <s v="USD"/>
    <n v="1472799600"/>
    <n v="1470874618"/>
    <b v="0"/>
    <n v="16"/>
    <x v="1"/>
    <x v="31"/>
    <n v="4.3"/>
    <n v="88.6875"/>
    <x v="8"/>
    <x v="31"/>
  </r>
  <r>
    <x v="1984"/>
    <x v="1984"/>
    <x v="1982"/>
    <n v="15000"/>
    <n v="3172"/>
    <x v="2"/>
    <x v="0"/>
    <s v="USD"/>
    <n v="1417377481"/>
    <n v="1412189881"/>
    <b v="0"/>
    <n v="7"/>
    <x v="1"/>
    <x v="31"/>
    <n v="21.146666666666665"/>
    <n v="453.14285714285717"/>
    <x v="8"/>
    <x v="31"/>
  </r>
  <r>
    <x v="1985"/>
    <x v="1985"/>
    <x v="1983"/>
    <n v="1600"/>
    <n v="51"/>
    <x v="2"/>
    <x v="1"/>
    <s v="GBP"/>
    <n v="1470178800"/>
    <n v="1467650771"/>
    <b v="0"/>
    <n v="4"/>
    <x v="1"/>
    <x v="31"/>
    <n v="3.1875"/>
    <n v="12.75"/>
    <x v="8"/>
    <x v="31"/>
  </r>
  <r>
    <x v="1986"/>
    <x v="1986"/>
    <x v="1984"/>
    <n v="2000"/>
    <n v="1"/>
    <x v="2"/>
    <x v="1"/>
    <s v="GBP"/>
    <n v="1457947483"/>
    <n v="1455359083"/>
    <b v="0"/>
    <n v="1"/>
    <x v="1"/>
    <x v="31"/>
    <n v="0.05"/>
    <n v="1"/>
    <x v="8"/>
    <x v="31"/>
  </r>
  <r>
    <x v="1987"/>
    <x v="1987"/>
    <x v="1985"/>
    <n v="5500"/>
    <n v="2336"/>
    <x v="2"/>
    <x v="1"/>
    <s v="GBP"/>
    <n v="1425223276"/>
    <n v="1422631276"/>
    <b v="0"/>
    <n v="28"/>
    <x v="1"/>
    <x v="31"/>
    <n v="42.472727272727276"/>
    <n v="83.428571428571431"/>
    <x v="8"/>
    <x v="31"/>
  </r>
  <r>
    <x v="1988"/>
    <x v="1988"/>
    <x v="1986"/>
    <n v="6000"/>
    <n v="25"/>
    <x v="2"/>
    <x v="0"/>
    <s v="USD"/>
    <n v="1440094742"/>
    <n v="1437502742"/>
    <b v="0"/>
    <n v="1"/>
    <x v="1"/>
    <x v="31"/>
    <n v="0.41666666666666669"/>
    <n v="25"/>
    <x v="8"/>
    <x v="31"/>
  </r>
  <r>
    <x v="1989"/>
    <x v="1989"/>
    <x v="1987"/>
    <n v="5000"/>
    <n v="50"/>
    <x v="2"/>
    <x v="0"/>
    <s v="USD"/>
    <n v="1481473208"/>
    <n v="1478881208"/>
    <b v="0"/>
    <n v="1"/>
    <x v="1"/>
    <x v="31"/>
    <n v="1"/>
    <n v="50"/>
    <x v="8"/>
    <x v="31"/>
  </r>
  <r>
    <x v="1990"/>
    <x v="1990"/>
    <x v="1988"/>
    <n v="3000"/>
    <n v="509"/>
    <x v="2"/>
    <x v="0"/>
    <s v="USD"/>
    <n v="1455338532"/>
    <n v="1454042532"/>
    <b v="0"/>
    <n v="5"/>
    <x v="1"/>
    <x v="31"/>
    <n v="16.966666666666665"/>
    <n v="101.8"/>
    <x v="8"/>
    <x v="31"/>
  </r>
  <r>
    <x v="1991"/>
    <x v="1991"/>
    <x v="1989"/>
    <n v="2000"/>
    <n v="140"/>
    <x v="2"/>
    <x v="0"/>
    <s v="USD"/>
    <n v="1435958786"/>
    <n v="1434144386"/>
    <b v="0"/>
    <n v="3"/>
    <x v="1"/>
    <x v="31"/>
    <n v="7.0000000000000009"/>
    <n v="46.666666666666664"/>
    <x v="8"/>
    <x v="31"/>
  </r>
  <r>
    <x v="1992"/>
    <x v="1992"/>
    <x v="1990"/>
    <n v="1500"/>
    <n v="2"/>
    <x v="2"/>
    <x v="0"/>
    <s v="USD"/>
    <n v="1424229991"/>
    <n v="1421637991"/>
    <b v="0"/>
    <n v="2"/>
    <x v="1"/>
    <x v="31"/>
    <n v="0.13333333333333333"/>
    <n v="1"/>
    <x v="8"/>
    <x v="31"/>
  </r>
  <r>
    <x v="1993"/>
    <x v="1993"/>
    <x v="1991"/>
    <n v="2000"/>
    <n v="0"/>
    <x v="2"/>
    <x v="1"/>
    <s v="GBP"/>
    <n v="1450706837"/>
    <n v="1448114837"/>
    <b v="0"/>
    <n v="0"/>
    <x v="1"/>
    <x v="31"/>
    <n v="0"/>
    <e v="#DIV/0!"/>
    <x v="8"/>
    <x v="31"/>
  </r>
  <r>
    <x v="1994"/>
    <x v="1994"/>
    <x v="1992"/>
    <n v="3200"/>
    <n v="0"/>
    <x v="2"/>
    <x v="0"/>
    <s v="USD"/>
    <n v="1481072942"/>
    <n v="1475885342"/>
    <b v="0"/>
    <n v="0"/>
    <x v="1"/>
    <x v="31"/>
    <n v="0"/>
    <e v="#DIV/0!"/>
    <x v="8"/>
    <x v="31"/>
  </r>
  <r>
    <x v="1995"/>
    <x v="1995"/>
    <x v="1993"/>
    <n v="1000"/>
    <n v="78"/>
    <x v="2"/>
    <x v="5"/>
    <s v="CAD"/>
    <n v="1437082736"/>
    <n v="1435354736"/>
    <b v="0"/>
    <n v="3"/>
    <x v="1"/>
    <x v="31"/>
    <n v="7.8"/>
    <n v="26"/>
    <x v="8"/>
    <x v="31"/>
  </r>
  <r>
    <x v="1996"/>
    <x v="1996"/>
    <x v="1994"/>
    <n v="133800"/>
    <n v="0"/>
    <x v="2"/>
    <x v="0"/>
    <s v="USD"/>
    <n v="1405021211"/>
    <n v="1402429211"/>
    <b v="0"/>
    <n v="0"/>
    <x v="1"/>
    <x v="31"/>
    <n v="0"/>
    <e v="#DIV/0!"/>
    <x v="8"/>
    <x v="31"/>
  </r>
  <r>
    <x v="1997"/>
    <x v="1997"/>
    <x v="1995"/>
    <n v="6500"/>
    <n v="0"/>
    <x v="2"/>
    <x v="0"/>
    <s v="USD"/>
    <n v="1409091612"/>
    <n v="1406499612"/>
    <b v="0"/>
    <n v="0"/>
    <x v="1"/>
    <x v="31"/>
    <n v="0"/>
    <e v="#DIV/0!"/>
    <x v="8"/>
    <x v="31"/>
  </r>
  <r>
    <x v="1998"/>
    <x v="1998"/>
    <x v="1996"/>
    <n v="2500"/>
    <n v="655"/>
    <x v="2"/>
    <x v="0"/>
    <s v="USD"/>
    <n v="1406861438"/>
    <n v="1402973438"/>
    <b v="0"/>
    <n v="3"/>
    <x v="1"/>
    <x v="31"/>
    <n v="26.200000000000003"/>
    <n v="218.33333333333334"/>
    <x v="8"/>
    <x v="31"/>
  </r>
  <r>
    <x v="1999"/>
    <x v="1999"/>
    <x v="1997"/>
    <n v="31000"/>
    <n v="236"/>
    <x v="2"/>
    <x v="1"/>
    <s v="GBP"/>
    <n v="1415882108"/>
    <n v="1413286508"/>
    <b v="0"/>
    <n v="7"/>
    <x v="1"/>
    <x v="31"/>
    <n v="0.76129032258064511"/>
    <n v="33.714285714285715"/>
    <x v="8"/>
    <x v="31"/>
  </r>
  <r>
    <x v="2000"/>
    <x v="2000"/>
    <x v="1998"/>
    <n v="5000"/>
    <n v="625"/>
    <x v="2"/>
    <x v="5"/>
    <s v="CAD"/>
    <n v="1452120613"/>
    <n v="1449528613"/>
    <b v="0"/>
    <n v="25"/>
    <x v="1"/>
    <x v="31"/>
    <n v="12.5"/>
    <n v="25"/>
    <x v="8"/>
    <x v="31"/>
  </r>
  <r>
    <x v="2001"/>
    <x v="2001"/>
    <x v="1999"/>
    <n v="55000"/>
    <n v="210171"/>
    <x v="0"/>
    <x v="12"/>
    <s v="EUR"/>
    <n v="1434139200"/>
    <n v="1431406916"/>
    <b v="1"/>
    <n v="1637"/>
    <x v="0"/>
    <x v="30"/>
    <n v="382.12909090909091"/>
    <n v="128.38790470372632"/>
    <x v="2"/>
    <x v="30"/>
  </r>
  <r>
    <x v="2002"/>
    <x v="2002"/>
    <x v="2000"/>
    <n v="50000"/>
    <n v="108397.11"/>
    <x v="0"/>
    <x v="0"/>
    <s v="USD"/>
    <n v="1485191143"/>
    <n v="1482599143"/>
    <b v="1"/>
    <n v="1375"/>
    <x v="0"/>
    <x v="30"/>
    <n v="216.79422000000002"/>
    <n v="78.834261818181815"/>
    <x v="2"/>
    <x v="30"/>
  </r>
  <r>
    <x v="2003"/>
    <x v="2003"/>
    <x v="2001"/>
    <n v="500"/>
    <n v="1560"/>
    <x v="0"/>
    <x v="0"/>
    <s v="USD"/>
    <n v="1278111600"/>
    <n v="1276830052"/>
    <b v="1"/>
    <n v="17"/>
    <x v="0"/>
    <x v="30"/>
    <n v="312"/>
    <n v="91.764705882352942"/>
    <x v="2"/>
    <x v="30"/>
  </r>
  <r>
    <x v="2004"/>
    <x v="2004"/>
    <x v="2002"/>
    <n v="50000"/>
    <n v="117210.24000000001"/>
    <x v="0"/>
    <x v="0"/>
    <s v="USD"/>
    <n v="1405002663"/>
    <n v="1402410663"/>
    <b v="1"/>
    <n v="354"/>
    <x v="0"/>
    <x v="30"/>
    <n v="234.42048"/>
    <n v="331.10237288135596"/>
    <x v="2"/>
    <x v="30"/>
  </r>
  <r>
    <x v="2005"/>
    <x v="2005"/>
    <x v="2003"/>
    <n v="30000"/>
    <n v="37104.03"/>
    <x v="0"/>
    <x v="0"/>
    <s v="USD"/>
    <n v="1381895940"/>
    <n v="1379532618"/>
    <b v="1"/>
    <n v="191"/>
    <x v="0"/>
    <x v="30"/>
    <n v="123.68010000000001"/>
    <n v="194.26193717277485"/>
    <x v="2"/>
    <x v="30"/>
  </r>
  <r>
    <x v="2006"/>
    <x v="2006"/>
    <x v="2004"/>
    <n v="50000"/>
    <n v="123920"/>
    <x v="0"/>
    <x v="0"/>
    <s v="USD"/>
    <n v="1417611645"/>
    <n v="1414584045"/>
    <b v="1"/>
    <n v="303"/>
    <x v="0"/>
    <x v="30"/>
    <n v="247.84"/>
    <n v="408.97689768976898"/>
    <x v="2"/>
    <x v="30"/>
  </r>
  <r>
    <x v="2007"/>
    <x v="2007"/>
    <x v="2005"/>
    <n v="10000"/>
    <n v="11570.92"/>
    <x v="0"/>
    <x v="0"/>
    <s v="USD"/>
    <n v="1282622400"/>
    <n v="1276891586"/>
    <b v="1"/>
    <n v="137"/>
    <x v="0"/>
    <x v="30"/>
    <n v="115.7092"/>
    <n v="84.459270072992695"/>
    <x v="2"/>
    <x v="30"/>
  </r>
  <r>
    <x v="2008"/>
    <x v="2008"/>
    <x v="2006"/>
    <n v="1570.79"/>
    <n v="1839"/>
    <x v="0"/>
    <x v="0"/>
    <s v="USD"/>
    <n v="1316442622"/>
    <n v="1312641022"/>
    <b v="1"/>
    <n v="41"/>
    <x v="0"/>
    <x v="30"/>
    <n v="117.07484768810599"/>
    <n v="44.853658536585364"/>
    <x v="2"/>
    <x v="30"/>
  </r>
  <r>
    <x v="2009"/>
    <x v="2009"/>
    <x v="2007"/>
    <n v="50000"/>
    <n v="152579"/>
    <x v="0"/>
    <x v="12"/>
    <s v="EUR"/>
    <n v="1479890743"/>
    <n v="1476776743"/>
    <b v="1"/>
    <n v="398"/>
    <x v="0"/>
    <x v="30"/>
    <n v="305.15800000000002"/>
    <n v="383.3643216080402"/>
    <x v="2"/>
    <x v="30"/>
  </r>
  <r>
    <x v="2010"/>
    <x v="2010"/>
    <x v="2008"/>
    <n v="30000"/>
    <n v="96015.9"/>
    <x v="0"/>
    <x v="0"/>
    <s v="USD"/>
    <n v="1471564491"/>
    <n v="1468972491"/>
    <b v="1"/>
    <n v="1737"/>
    <x v="0"/>
    <x v="30"/>
    <n v="320.05299999999994"/>
    <n v="55.276856649395505"/>
    <x v="2"/>
    <x v="30"/>
  </r>
  <r>
    <x v="2011"/>
    <x v="2011"/>
    <x v="2009"/>
    <n v="50000"/>
    <n v="409782"/>
    <x v="0"/>
    <x v="15"/>
    <s v="EUR"/>
    <n v="1452553200"/>
    <n v="1449650173"/>
    <b v="1"/>
    <n v="971"/>
    <x v="0"/>
    <x v="30"/>
    <n v="819.56399999999996"/>
    <n v="422.02059732234807"/>
    <x v="2"/>
    <x v="30"/>
  </r>
  <r>
    <x v="2012"/>
    <x v="2012"/>
    <x v="2010"/>
    <n v="5000"/>
    <n v="11745"/>
    <x v="0"/>
    <x v="0"/>
    <s v="USD"/>
    <n v="1423165441"/>
    <n v="1420573441"/>
    <b v="1"/>
    <n v="183"/>
    <x v="0"/>
    <x v="30"/>
    <n v="234.90000000000003"/>
    <n v="64.180327868852459"/>
    <x v="2"/>
    <x v="30"/>
  </r>
  <r>
    <x v="2013"/>
    <x v="2013"/>
    <x v="2011"/>
    <n v="160000"/>
    <n v="791862"/>
    <x v="0"/>
    <x v="0"/>
    <s v="USD"/>
    <n v="1468019014"/>
    <n v="1462835014"/>
    <b v="1"/>
    <n v="4562"/>
    <x v="0"/>
    <x v="30"/>
    <n v="494.91374999999999"/>
    <n v="173.57781674704077"/>
    <x v="2"/>
    <x v="30"/>
  </r>
  <r>
    <x v="2014"/>
    <x v="2014"/>
    <x v="2012"/>
    <n v="30000"/>
    <n v="2344134.67"/>
    <x v="0"/>
    <x v="0"/>
    <s v="USD"/>
    <n v="1364184539"/>
    <n v="1361250539"/>
    <b v="1"/>
    <n v="26457"/>
    <x v="0"/>
    <x v="30"/>
    <n v="7813.7822333333334"/>
    <n v="88.601680840609291"/>
    <x v="2"/>
    <x v="30"/>
  </r>
  <r>
    <x v="2015"/>
    <x v="2015"/>
    <x v="2013"/>
    <n v="7200"/>
    <n v="8136.01"/>
    <x v="0"/>
    <x v="0"/>
    <s v="USD"/>
    <n v="1315602163"/>
    <n v="1313010163"/>
    <b v="1"/>
    <n v="162"/>
    <x v="0"/>
    <x v="30"/>
    <n v="113.00013888888888"/>
    <n v="50.222283950617282"/>
    <x v="2"/>
    <x v="30"/>
  </r>
  <r>
    <x v="2016"/>
    <x v="2016"/>
    <x v="2014"/>
    <n v="10000"/>
    <n v="92154.22"/>
    <x v="0"/>
    <x v="0"/>
    <s v="USD"/>
    <n v="1362863299"/>
    <n v="1360271299"/>
    <b v="1"/>
    <n v="479"/>
    <x v="0"/>
    <x v="30"/>
    <n v="921.54219999999998"/>
    <n v="192.38876826722338"/>
    <x v="2"/>
    <x v="30"/>
  </r>
  <r>
    <x v="2017"/>
    <x v="2017"/>
    <x v="2015"/>
    <n v="25000"/>
    <n v="31275.599999999999"/>
    <x v="0"/>
    <x v="0"/>
    <s v="USD"/>
    <n v="1332561600"/>
    <n v="1329873755"/>
    <b v="1"/>
    <n v="426"/>
    <x v="0"/>
    <x v="30"/>
    <n v="125.10239999999999"/>
    <n v="73.416901408450698"/>
    <x v="2"/>
    <x v="30"/>
  </r>
  <r>
    <x v="2018"/>
    <x v="2018"/>
    <x v="2016"/>
    <n v="65000"/>
    <n v="66458.23"/>
    <x v="0"/>
    <x v="17"/>
    <s v="EUR"/>
    <n v="1439455609"/>
    <n v="1436863609"/>
    <b v="1"/>
    <n v="450"/>
    <x v="0"/>
    <x v="30"/>
    <n v="102.24343076923077"/>
    <n v="147.68495555555555"/>
    <x v="2"/>
    <x v="30"/>
  </r>
  <r>
    <x v="2019"/>
    <x v="2019"/>
    <x v="2017"/>
    <n v="40000"/>
    <n v="193963.9"/>
    <x v="0"/>
    <x v="0"/>
    <s v="USD"/>
    <n v="1474563621"/>
    <n v="1471971621"/>
    <b v="1"/>
    <n v="1780"/>
    <x v="0"/>
    <x v="30"/>
    <n v="484.90975000000003"/>
    <n v="108.96848314606741"/>
    <x v="2"/>
    <x v="30"/>
  </r>
  <r>
    <x v="2020"/>
    <x v="2020"/>
    <x v="2018"/>
    <n v="1500"/>
    <n v="2885"/>
    <x v="0"/>
    <x v="0"/>
    <s v="USD"/>
    <n v="1400108640"/>
    <n v="1396923624"/>
    <b v="1"/>
    <n v="122"/>
    <x v="0"/>
    <x v="30"/>
    <n v="192.33333333333334"/>
    <n v="23.647540983606557"/>
    <x v="2"/>
    <x v="30"/>
  </r>
  <r>
    <x v="2021"/>
    <x v="2021"/>
    <x v="2019"/>
    <n v="5000"/>
    <n v="14055"/>
    <x v="0"/>
    <x v="0"/>
    <s v="USD"/>
    <n v="1411522897"/>
    <n v="1407634897"/>
    <b v="1"/>
    <n v="95"/>
    <x v="0"/>
    <x v="30"/>
    <n v="281.10000000000002"/>
    <n v="147.94736842105263"/>
    <x v="2"/>
    <x v="30"/>
  </r>
  <r>
    <x v="2022"/>
    <x v="2022"/>
    <x v="2020"/>
    <n v="100000"/>
    <n v="125137"/>
    <x v="0"/>
    <x v="0"/>
    <s v="USD"/>
    <n v="1465652372"/>
    <n v="1463060372"/>
    <b v="1"/>
    <n v="325"/>
    <x v="0"/>
    <x v="30"/>
    <n v="125.13700000000001"/>
    <n v="385.03692307692307"/>
    <x v="2"/>
    <x v="30"/>
  </r>
  <r>
    <x v="2023"/>
    <x v="2023"/>
    <x v="2021"/>
    <n v="100000"/>
    <n v="161459"/>
    <x v="0"/>
    <x v="0"/>
    <s v="USD"/>
    <n v="1434017153"/>
    <n v="1431425153"/>
    <b v="1"/>
    <n v="353"/>
    <x v="0"/>
    <x v="30"/>
    <n v="161.459"/>
    <n v="457.39093484419266"/>
    <x v="2"/>
    <x v="30"/>
  </r>
  <r>
    <x v="2024"/>
    <x v="2024"/>
    <x v="2022"/>
    <n v="4000"/>
    <n v="23414"/>
    <x v="0"/>
    <x v="0"/>
    <s v="USD"/>
    <n v="1344826800"/>
    <n v="1341875544"/>
    <b v="1"/>
    <n v="105"/>
    <x v="0"/>
    <x v="30"/>
    <n v="585.35"/>
    <n v="222.99047619047619"/>
    <x v="2"/>
    <x v="30"/>
  </r>
  <r>
    <x v="2025"/>
    <x v="2025"/>
    <x v="2023"/>
    <n v="80000"/>
    <n v="160920"/>
    <x v="0"/>
    <x v="12"/>
    <s v="EUR"/>
    <n v="1433996746"/>
    <n v="1431404746"/>
    <b v="1"/>
    <n v="729"/>
    <x v="0"/>
    <x v="30"/>
    <n v="201.14999999999998"/>
    <n v="220.74074074074073"/>
    <x v="2"/>
    <x v="30"/>
  </r>
  <r>
    <x v="2026"/>
    <x v="2026"/>
    <x v="2024"/>
    <n v="25000"/>
    <n v="33370.769999999997"/>
    <x v="0"/>
    <x v="0"/>
    <s v="USD"/>
    <n v="1398052740"/>
    <n v="1394127585"/>
    <b v="1"/>
    <n v="454"/>
    <x v="0"/>
    <x v="30"/>
    <n v="133.48307999999997"/>
    <n v="73.503898678414089"/>
    <x v="2"/>
    <x v="30"/>
  </r>
  <r>
    <x v="2027"/>
    <x v="2027"/>
    <x v="2025"/>
    <n v="100000"/>
    <n v="120249"/>
    <x v="0"/>
    <x v="0"/>
    <s v="USD"/>
    <n v="1427740319"/>
    <n v="1423855919"/>
    <b v="1"/>
    <n v="539"/>
    <x v="0"/>
    <x v="30"/>
    <n v="120.24900000000001"/>
    <n v="223.09647495361781"/>
    <x v="2"/>
    <x v="30"/>
  </r>
  <r>
    <x v="2028"/>
    <x v="2028"/>
    <x v="2026"/>
    <n v="3000"/>
    <n v="3785"/>
    <x v="0"/>
    <x v="0"/>
    <s v="USD"/>
    <n v="1268690100"/>
    <n v="1265493806"/>
    <b v="1"/>
    <n v="79"/>
    <x v="0"/>
    <x v="30"/>
    <n v="126.16666666666667"/>
    <n v="47.911392405063289"/>
    <x v="2"/>
    <x v="30"/>
  </r>
  <r>
    <x v="2029"/>
    <x v="2029"/>
    <x v="2027"/>
    <n v="2500"/>
    <n v="9030"/>
    <x v="0"/>
    <x v="0"/>
    <s v="USD"/>
    <n v="1409099481"/>
    <n v="1406507481"/>
    <b v="1"/>
    <n v="94"/>
    <x v="0"/>
    <x v="30"/>
    <n v="361.2"/>
    <n v="96.063829787234042"/>
    <x v="2"/>
    <x v="30"/>
  </r>
  <r>
    <x v="2030"/>
    <x v="2030"/>
    <x v="2028"/>
    <n v="32768"/>
    <n v="74134"/>
    <x v="0"/>
    <x v="1"/>
    <s v="GBP"/>
    <n v="1354233296"/>
    <n v="1351641296"/>
    <b v="1"/>
    <n v="625"/>
    <x v="0"/>
    <x v="30"/>
    <n v="226.239013671875"/>
    <n v="118.6144"/>
    <x v="2"/>
    <x v="30"/>
  </r>
  <r>
    <x v="2031"/>
    <x v="2031"/>
    <x v="2029"/>
    <n v="50000"/>
    <n v="60175"/>
    <x v="0"/>
    <x v="9"/>
    <s v="EUR"/>
    <n v="1420765200"/>
    <n v="1417506853"/>
    <b v="1"/>
    <n v="508"/>
    <x v="0"/>
    <x v="30"/>
    <n v="120.35"/>
    <n v="118.45472440944881"/>
    <x v="2"/>
    <x v="30"/>
  </r>
  <r>
    <x v="2032"/>
    <x v="2032"/>
    <x v="2030"/>
    <n v="25000"/>
    <n v="76047"/>
    <x v="0"/>
    <x v="0"/>
    <s v="USD"/>
    <n v="1481778000"/>
    <n v="1479216874"/>
    <b v="1"/>
    <n v="531"/>
    <x v="0"/>
    <x v="30"/>
    <n v="304.18799999999999"/>
    <n v="143.21468926553672"/>
    <x v="2"/>
    <x v="30"/>
  </r>
  <r>
    <x v="2033"/>
    <x v="2033"/>
    <x v="2031"/>
    <n v="25000"/>
    <n v="44669"/>
    <x v="0"/>
    <x v="0"/>
    <s v="USD"/>
    <n v="1398477518"/>
    <n v="1395885518"/>
    <b v="1"/>
    <n v="158"/>
    <x v="0"/>
    <x v="30"/>
    <n v="178.67599999999999"/>
    <n v="282.71518987341773"/>
    <x v="2"/>
    <x v="30"/>
  </r>
  <r>
    <x v="2034"/>
    <x v="2034"/>
    <x v="2032"/>
    <n v="78000"/>
    <n v="301719.59000000003"/>
    <x v="0"/>
    <x v="0"/>
    <s v="USD"/>
    <n v="1430981880"/>
    <n v="1426216033"/>
    <b v="1"/>
    <n v="508"/>
    <x v="0"/>
    <x v="30"/>
    <n v="386.81998717948721"/>
    <n v="593.93620078740162"/>
    <x v="2"/>
    <x v="30"/>
  </r>
  <r>
    <x v="2035"/>
    <x v="2035"/>
    <x v="2033"/>
    <n v="80000"/>
    <n v="168829.14"/>
    <x v="0"/>
    <x v="0"/>
    <s v="USD"/>
    <n v="1450486800"/>
    <n v="1446562807"/>
    <b v="1"/>
    <n v="644"/>
    <x v="0"/>
    <x v="30"/>
    <n v="211.03642500000004"/>
    <n v="262.15704968944101"/>
    <x v="2"/>
    <x v="30"/>
  </r>
  <r>
    <x v="2036"/>
    <x v="2036"/>
    <x v="2034"/>
    <n v="30000"/>
    <n v="39500.5"/>
    <x v="0"/>
    <x v="0"/>
    <s v="USD"/>
    <n v="1399668319"/>
    <n v="1397076319"/>
    <b v="1"/>
    <n v="848"/>
    <x v="0"/>
    <x v="30"/>
    <n v="131.66833333333335"/>
    <n v="46.580778301886795"/>
    <x v="2"/>
    <x v="30"/>
  </r>
  <r>
    <x v="2037"/>
    <x v="2037"/>
    <x v="2035"/>
    <n v="10000"/>
    <n v="30047.64"/>
    <x v="0"/>
    <x v="0"/>
    <s v="USD"/>
    <n v="1388383353"/>
    <n v="1383195753"/>
    <b v="1"/>
    <n v="429"/>
    <x v="0"/>
    <x v="30"/>
    <n v="300.47639999999996"/>
    <n v="70.041118881118877"/>
    <x v="2"/>
    <x v="30"/>
  </r>
  <r>
    <x v="2038"/>
    <x v="2038"/>
    <x v="2036"/>
    <n v="8000"/>
    <n v="33641"/>
    <x v="0"/>
    <x v="1"/>
    <s v="GBP"/>
    <n v="1372701600"/>
    <n v="1369895421"/>
    <b v="1"/>
    <n v="204"/>
    <x v="0"/>
    <x v="30"/>
    <n v="420.51249999999999"/>
    <n v="164.90686274509804"/>
    <x v="2"/>
    <x v="30"/>
  </r>
  <r>
    <x v="2039"/>
    <x v="2039"/>
    <x v="2037"/>
    <n v="125000"/>
    <n v="170271"/>
    <x v="0"/>
    <x v="0"/>
    <s v="USD"/>
    <n v="1480568340"/>
    <n v="1477996325"/>
    <b v="1"/>
    <n v="379"/>
    <x v="0"/>
    <x v="30"/>
    <n v="136.21680000000001"/>
    <n v="449.26385224274406"/>
    <x v="2"/>
    <x v="30"/>
  </r>
  <r>
    <x v="2040"/>
    <x v="2040"/>
    <x v="2038"/>
    <n v="3000"/>
    <n v="7445.14"/>
    <x v="0"/>
    <x v="0"/>
    <s v="USD"/>
    <n v="1384557303"/>
    <n v="1383257703"/>
    <b v="1"/>
    <n v="271"/>
    <x v="0"/>
    <x v="30"/>
    <n v="248.17133333333334"/>
    <n v="27.472841328413285"/>
    <x v="2"/>
    <x v="30"/>
  </r>
  <r>
    <x v="2041"/>
    <x v="2041"/>
    <x v="2039"/>
    <n v="9500"/>
    <n v="17277"/>
    <x v="0"/>
    <x v="0"/>
    <s v="USD"/>
    <n v="1478785027"/>
    <n v="1476189427"/>
    <b v="0"/>
    <n v="120"/>
    <x v="0"/>
    <x v="30"/>
    <n v="181.86315789473684"/>
    <n v="143.97499999999999"/>
    <x v="2"/>
    <x v="30"/>
  </r>
  <r>
    <x v="2042"/>
    <x v="2042"/>
    <x v="2040"/>
    <n v="10000"/>
    <n v="12353"/>
    <x v="0"/>
    <x v="0"/>
    <s v="USD"/>
    <n v="1453481974"/>
    <n v="1448297974"/>
    <b v="0"/>
    <n v="140"/>
    <x v="0"/>
    <x v="30"/>
    <n v="123.53"/>
    <n v="88.23571428571428"/>
    <x v="2"/>
    <x v="30"/>
  </r>
  <r>
    <x v="2043"/>
    <x v="2043"/>
    <x v="2041"/>
    <n v="1385"/>
    <n v="7011"/>
    <x v="0"/>
    <x v="0"/>
    <s v="USD"/>
    <n v="1481432340"/>
    <n v="1476764077"/>
    <b v="0"/>
    <n v="193"/>
    <x v="0"/>
    <x v="30"/>
    <n v="506.20938628158842"/>
    <n v="36.326424870466319"/>
    <x v="2"/>
    <x v="30"/>
  </r>
  <r>
    <x v="2044"/>
    <x v="2044"/>
    <x v="2042"/>
    <n v="15000"/>
    <n v="16232"/>
    <x v="0"/>
    <x v="0"/>
    <s v="USD"/>
    <n v="1434212714"/>
    <n v="1431620714"/>
    <b v="0"/>
    <n v="180"/>
    <x v="0"/>
    <x v="30"/>
    <n v="108.21333333333334"/>
    <n v="90.177777777777777"/>
    <x v="2"/>
    <x v="30"/>
  </r>
  <r>
    <x v="2045"/>
    <x v="2045"/>
    <x v="2043"/>
    <n v="4900"/>
    <n v="40140.01"/>
    <x v="0"/>
    <x v="0"/>
    <s v="USD"/>
    <n v="1341799647"/>
    <n v="1339207647"/>
    <b v="0"/>
    <n v="263"/>
    <x v="0"/>
    <x v="30"/>
    <n v="819.18387755102037"/>
    <n v="152.62361216730039"/>
    <x v="2"/>
    <x v="30"/>
  </r>
  <r>
    <x v="2046"/>
    <x v="2046"/>
    <x v="2044"/>
    <n v="10000"/>
    <n v="12110"/>
    <x v="0"/>
    <x v="0"/>
    <s v="USD"/>
    <n v="1369282044"/>
    <n v="1366690044"/>
    <b v="0"/>
    <n v="217"/>
    <x v="0"/>
    <x v="30"/>
    <n v="121.10000000000001"/>
    <n v="55.806451612903224"/>
    <x v="2"/>
    <x v="30"/>
  </r>
  <r>
    <x v="2047"/>
    <x v="2047"/>
    <x v="2045"/>
    <n v="98000"/>
    <n v="100939"/>
    <x v="0"/>
    <x v="2"/>
    <s v="AUD"/>
    <n v="1429228800"/>
    <n v="1426714870"/>
    <b v="0"/>
    <n v="443"/>
    <x v="0"/>
    <x v="30"/>
    <n v="102.99897959183673"/>
    <n v="227.85327313769753"/>
    <x v="2"/>
    <x v="30"/>
  </r>
  <r>
    <x v="2048"/>
    <x v="2048"/>
    <x v="2046"/>
    <n v="85000"/>
    <n v="126082.45"/>
    <x v="0"/>
    <x v="0"/>
    <s v="USD"/>
    <n v="1369323491"/>
    <n v="1366731491"/>
    <b v="0"/>
    <n v="1373"/>
    <x v="0"/>
    <x v="30"/>
    <n v="148.33229411764705"/>
    <n v="91.82989803350327"/>
    <x v="2"/>
    <x v="30"/>
  </r>
  <r>
    <x v="2049"/>
    <x v="2049"/>
    <x v="2047"/>
    <n v="50000"/>
    <n v="60095.35"/>
    <x v="0"/>
    <x v="1"/>
    <s v="GBP"/>
    <n v="1386025140"/>
    <n v="1382963963"/>
    <b v="0"/>
    <n v="742"/>
    <x v="0"/>
    <x v="30"/>
    <n v="120.19070000000001"/>
    <n v="80.991037735849048"/>
    <x v="2"/>
    <x v="30"/>
  </r>
  <r>
    <x v="2050"/>
    <x v="2050"/>
    <x v="2048"/>
    <n v="10000"/>
    <n v="47327"/>
    <x v="0"/>
    <x v="0"/>
    <s v="USD"/>
    <n v="1433036578"/>
    <n v="1429580578"/>
    <b v="0"/>
    <n v="170"/>
    <x v="0"/>
    <x v="30"/>
    <n v="473.27000000000004"/>
    <n v="278.39411764705881"/>
    <x v="2"/>
    <x v="30"/>
  </r>
  <r>
    <x v="2051"/>
    <x v="2051"/>
    <x v="2049"/>
    <n v="8000"/>
    <n v="10429"/>
    <x v="0"/>
    <x v="0"/>
    <s v="USD"/>
    <n v="1388017937"/>
    <n v="1385425937"/>
    <b v="0"/>
    <n v="242"/>
    <x v="0"/>
    <x v="30"/>
    <n v="130.36250000000001"/>
    <n v="43.095041322314053"/>
    <x v="2"/>
    <x v="30"/>
  </r>
  <r>
    <x v="2052"/>
    <x v="2052"/>
    <x v="2050"/>
    <n v="50000"/>
    <n v="176524"/>
    <x v="0"/>
    <x v="0"/>
    <s v="USD"/>
    <n v="1455933653"/>
    <n v="1452045653"/>
    <b v="0"/>
    <n v="541"/>
    <x v="0"/>
    <x v="30"/>
    <n v="353.048"/>
    <n v="326.29205175600737"/>
    <x v="2"/>
    <x v="30"/>
  </r>
  <r>
    <x v="2053"/>
    <x v="2053"/>
    <x v="2051"/>
    <n v="5000"/>
    <n v="5051"/>
    <x v="0"/>
    <x v="0"/>
    <s v="USD"/>
    <n v="1448466551"/>
    <n v="1445870951"/>
    <b v="0"/>
    <n v="121"/>
    <x v="0"/>
    <x v="30"/>
    <n v="101.02"/>
    <n v="41.743801652892564"/>
    <x v="2"/>
    <x v="30"/>
  </r>
  <r>
    <x v="2054"/>
    <x v="2054"/>
    <x v="2052"/>
    <n v="35000"/>
    <n v="39757"/>
    <x v="0"/>
    <x v="1"/>
    <s v="GBP"/>
    <n v="1399033810"/>
    <n v="1396441810"/>
    <b v="0"/>
    <n v="621"/>
    <x v="0"/>
    <x v="30"/>
    <n v="113.59142857142857"/>
    <n v="64.020933977455712"/>
    <x v="2"/>
    <x v="30"/>
  </r>
  <r>
    <x v="2055"/>
    <x v="2055"/>
    <x v="2053"/>
    <n v="6000"/>
    <n v="10045"/>
    <x v="0"/>
    <x v="0"/>
    <s v="USD"/>
    <n v="1417579200"/>
    <n v="1415031043"/>
    <b v="0"/>
    <n v="101"/>
    <x v="0"/>
    <x v="30"/>
    <n v="167.41666666666666"/>
    <n v="99.455445544554451"/>
    <x v="2"/>
    <x v="30"/>
  </r>
  <r>
    <x v="2056"/>
    <x v="2056"/>
    <x v="2054"/>
    <n v="50000"/>
    <n v="76726"/>
    <x v="0"/>
    <x v="0"/>
    <s v="USD"/>
    <n v="1366222542"/>
    <n v="1363630542"/>
    <b v="0"/>
    <n v="554"/>
    <x v="0"/>
    <x v="30"/>
    <n v="153.452"/>
    <n v="138.49458483754512"/>
    <x v="2"/>
    <x v="30"/>
  </r>
  <r>
    <x v="2057"/>
    <x v="2057"/>
    <x v="2055"/>
    <n v="15000"/>
    <n v="30334.83"/>
    <x v="0"/>
    <x v="1"/>
    <s v="GBP"/>
    <n v="1456487532"/>
    <n v="1453895532"/>
    <b v="0"/>
    <n v="666"/>
    <x v="0"/>
    <x v="30"/>
    <n v="202.23220000000001"/>
    <n v="45.547792792792798"/>
    <x v="2"/>
    <x v="30"/>
  </r>
  <r>
    <x v="2058"/>
    <x v="2058"/>
    <x v="2056"/>
    <n v="2560"/>
    <n v="4308"/>
    <x v="0"/>
    <x v="1"/>
    <s v="GBP"/>
    <n v="1425326400"/>
    <n v="1421916830"/>
    <b v="0"/>
    <n v="410"/>
    <x v="0"/>
    <x v="30"/>
    <n v="168.28125"/>
    <n v="10.507317073170732"/>
    <x v="2"/>
    <x v="30"/>
  </r>
  <r>
    <x v="2059"/>
    <x v="2059"/>
    <x v="2057"/>
    <n v="30000"/>
    <n v="43037"/>
    <x v="0"/>
    <x v="0"/>
    <s v="USD"/>
    <n v="1454277540"/>
    <n v="1450880854"/>
    <b v="0"/>
    <n v="375"/>
    <x v="0"/>
    <x v="30"/>
    <n v="143.45666666666668"/>
    <n v="114.76533333333333"/>
    <x v="2"/>
    <x v="30"/>
  </r>
  <r>
    <x v="2060"/>
    <x v="2060"/>
    <x v="2058"/>
    <n v="25000"/>
    <n v="49100"/>
    <x v="0"/>
    <x v="0"/>
    <s v="USD"/>
    <n v="1406129150"/>
    <n v="1400945150"/>
    <b v="0"/>
    <n v="1364"/>
    <x v="0"/>
    <x v="30"/>
    <n v="196.4"/>
    <n v="35.997067448680355"/>
    <x v="2"/>
    <x v="30"/>
  </r>
  <r>
    <x v="2061"/>
    <x v="2061"/>
    <x v="2059"/>
    <n v="5000"/>
    <n v="5396"/>
    <x v="0"/>
    <x v="0"/>
    <s v="USD"/>
    <n v="1483208454"/>
    <n v="1480616454"/>
    <b v="0"/>
    <n v="35"/>
    <x v="0"/>
    <x v="30"/>
    <n v="107.91999999999999"/>
    <n v="154.17142857142858"/>
    <x v="2"/>
    <x v="30"/>
  </r>
  <r>
    <x v="2062"/>
    <x v="2062"/>
    <x v="2060"/>
    <n v="100000"/>
    <n v="114977"/>
    <x v="0"/>
    <x v="8"/>
    <s v="DKK"/>
    <n v="1458807098"/>
    <n v="1456218698"/>
    <b v="0"/>
    <n v="203"/>
    <x v="0"/>
    <x v="30"/>
    <n v="114.97699999999999"/>
    <n v="566.38916256157631"/>
    <x v="2"/>
    <x v="30"/>
  </r>
  <r>
    <x v="2063"/>
    <x v="2063"/>
    <x v="2061"/>
    <n v="4000"/>
    <n v="5922"/>
    <x v="0"/>
    <x v="12"/>
    <s v="EUR"/>
    <n v="1463333701"/>
    <n v="1460482501"/>
    <b v="0"/>
    <n v="49"/>
    <x v="0"/>
    <x v="30"/>
    <n v="148.04999999999998"/>
    <n v="120.85714285714286"/>
    <x v="2"/>
    <x v="30"/>
  </r>
  <r>
    <x v="2064"/>
    <x v="2064"/>
    <x v="2062"/>
    <n v="261962"/>
    <n v="500784.27"/>
    <x v="0"/>
    <x v="0"/>
    <s v="USD"/>
    <n v="1370001600"/>
    <n v="1366879523"/>
    <b v="0"/>
    <n v="5812"/>
    <x v="0"/>
    <x v="30"/>
    <n v="191.16676082790633"/>
    <n v="86.163845492085343"/>
    <x v="2"/>
    <x v="30"/>
  </r>
  <r>
    <x v="2065"/>
    <x v="2065"/>
    <x v="2063"/>
    <n v="40000"/>
    <n v="79686.05"/>
    <x v="0"/>
    <x v="1"/>
    <s v="GBP"/>
    <n v="1387958429"/>
    <n v="1385366429"/>
    <b v="0"/>
    <n v="1556"/>
    <x v="0"/>
    <x v="30"/>
    <n v="199.215125"/>
    <n v="51.212114395886893"/>
    <x v="2"/>
    <x v="30"/>
  </r>
  <r>
    <x v="2066"/>
    <x v="2066"/>
    <x v="2064"/>
    <n v="2000"/>
    <n v="4372"/>
    <x v="0"/>
    <x v="0"/>
    <s v="USD"/>
    <n v="1408818683"/>
    <n v="1406226683"/>
    <b v="0"/>
    <n v="65"/>
    <x v="0"/>
    <x v="30"/>
    <n v="218.6"/>
    <n v="67.261538461538464"/>
    <x v="2"/>
    <x v="30"/>
  </r>
  <r>
    <x v="2067"/>
    <x v="2067"/>
    <x v="2065"/>
    <n v="495"/>
    <n v="628"/>
    <x v="0"/>
    <x v="1"/>
    <s v="GBP"/>
    <n v="1432499376"/>
    <n v="1429648176"/>
    <b v="0"/>
    <n v="10"/>
    <x v="0"/>
    <x v="30"/>
    <n v="126.86868686868686"/>
    <n v="62.8"/>
    <x v="2"/>
    <x v="30"/>
  </r>
  <r>
    <x v="2068"/>
    <x v="2068"/>
    <x v="2066"/>
    <n v="25000"/>
    <n v="26305.97"/>
    <x v="0"/>
    <x v="0"/>
    <s v="USD"/>
    <n v="1476994315"/>
    <n v="1474402315"/>
    <b v="0"/>
    <n v="76"/>
    <x v="0"/>
    <x v="30"/>
    <n v="105.22388000000001"/>
    <n v="346.13118421052633"/>
    <x v="2"/>
    <x v="30"/>
  </r>
  <r>
    <x v="2069"/>
    <x v="2069"/>
    <x v="2067"/>
    <n v="50000"/>
    <n v="64203.33"/>
    <x v="0"/>
    <x v="0"/>
    <s v="USD"/>
    <n v="1451776791"/>
    <n v="1449098391"/>
    <b v="0"/>
    <n v="263"/>
    <x v="0"/>
    <x v="30"/>
    <n v="128.40666000000002"/>
    <n v="244.11912547528519"/>
    <x v="2"/>
    <x v="30"/>
  </r>
  <r>
    <x v="2070"/>
    <x v="2070"/>
    <x v="2068"/>
    <n v="125000"/>
    <n v="396659"/>
    <x v="0"/>
    <x v="12"/>
    <s v="EUR"/>
    <n v="1467128723"/>
    <n v="1464536723"/>
    <b v="0"/>
    <n v="1530"/>
    <x v="0"/>
    <x v="30"/>
    <n v="317.3272"/>
    <n v="259.25424836601309"/>
    <x v="2"/>
    <x v="30"/>
  </r>
  <r>
    <x v="2071"/>
    <x v="2071"/>
    <x v="2069"/>
    <n v="20000"/>
    <n v="56146"/>
    <x v="0"/>
    <x v="0"/>
    <s v="USD"/>
    <n v="1475390484"/>
    <n v="1471502484"/>
    <b v="0"/>
    <n v="278"/>
    <x v="0"/>
    <x v="30"/>
    <n v="280.73"/>
    <n v="201.96402877697841"/>
    <x v="2"/>
    <x v="30"/>
  </r>
  <r>
    <x v="2072"/>
    <x v="2072"/>
    <x v="2070"/>
    <n v="71500"/>
    <n v="79173"/>
    <x v="0"/>
    <x v="0"/>
    <s v="USD"/>
    <n v="1462629432"/>
    <n v="1460037432"/>
    <b v="0"/>
    <n v="350"/>
    <x v="0"/>
    <x v="30"/>
    <n v="110.73146853146854"/>
    <n v="226.20857142857142"/>
    <x v="2"/>
    <x v="30"/>
  </r>
  <r>
    <x v="2073"/>
    <x v="2073"/>
    <x v="2071"/>
    <n v="100000"/>
    <n v="152604.29999999999"/>
    <x v="0"/>
    <x v="0"/>
    <s v="USD"/>
    <n v="1431100918"/>
    <n v="1427212918"/>
    <b v="0"/>
    <n v="470"/>
    <x v="0"/>
    <x v="30"/>
    <n v="152.60429999999999"/>
    <n v="324.69"/>
    <x v="2"/>
    <x v="30"/>
  </r>
  <r>
    <x v="2074"/>
    <x v="2074"/>
    <x v="2072"/>
    <n v="600"/>
    <n v="615"/>
    <x v="0"/>
    <x v="0"/>
    <s v="USD"/>
    <n v="1462564182"/>
    <n v="1459972182"/>
    <b v="0"/>
    <n v="3"/>
    <x v="0"/>
    <x v="30"/>
    <n v="102.49999999999999"/>
    <n v="205"/>
    <x v="2"/>
    <x v="30"/>
  </r>
  <r>
    <x v="2075"/>
    <x v="2075"/>
    <x v="2073"/>
    <n v="9999"/>
    <n v="167820.6"/>
    <x v="0"/>
    <x v="0"/>
    <s v="USD"/>
    <n v="1374769288"/>
    <n v="1372177288"/>
    <b v="0"/>
    <n v="8200"/>
    <x v="0"/>
    <x v="30"/>
    <n v="1678.3738373837384"/>
    <n v="20.465926829268295"/>
    <x v="2"/>
    <x v="30"/>
  </r>
  <r>
    <x v="2076"/>
    <x v="2076"/>
    <x v="2074"/>
    <n v="179000"/>
    <n v="972594.99"/>
    <x v="0"/>
    <x v="1"/>
    <s v="GBP"/>
    <n v="1406149689"/>
    <n v="1402693689"/>
    <b v="0"/>
    <n v="8359"/>
    <x v="0"/>
    <x v="30"/>
    <n v="543.349156424581"/>
    <n v="116.35303146309367"/>
    <x v="2"/>
    <x v="30"/>
  </r>
  <r>
    <x v="2077"/>
    <x v="2077"/>
    <x v="2075"/>
    <n v="50000"/>
    <n v="57754"/>
    <x v="0"/>
    <x v="0"/>
    <s v="USD"/>
    <n v="1433538000"/>
    <n v="1428541276"/>
    <b v="0"/>
    <n v="188"/>
    <x v="0"/>
    <x v="30"/>
    <n v="115.50800000000001"/>
    <n v="307.20212765957444"/>
    <x v="2"/>
    <x v="30"/>
  </r>
  <r>
    <x v="2078"/>
    <x v="2078"/>
    <x v="2076"/>
    <n v="20000"/>
    <n v="26241"/>
    <x v="0"/>
    <x v="3"/>
    <s v="EUR"/>
    <n v="1482085857"/>
    <n v="1479493857"/>
    <b v="0"/>
    <n v="48"/>
    <x v="0"/>
    <x v="30"/>
    <n v="131.20499999999998"/>
    <n v="546.6875"/>
    <x v="2"/>
    <x v="30"/>
  </r>
  <r>
    <x v="2079"/>
    <x v="2079"/>
    <x v="2077"/>
    <n v="10000"/>
    <n v="28817"/>
    <x v="0"/>
    <x v="1"/>
    <s v="GBP"/>
    <n v="1435258800"/>
    <n v="1432659793"/>
    <b v="0"/>
    <n v="607"/>
    <x v="0"/>
    <x v="30"/>
    <n v="288.17"/>
    <n v="47.474464579901152"/>
    <x v="2"/>
    <x v="30"/>
  </r>
  <r>
    <x v="2080"/>
    <x v="2080"/>
    <x v="2078"/>
    <n v="1000"/>
    <n v="5078"/>
    <x v="0"/>
    <x v="0"/>
    <s v="USD"/>
    <n v="1447286300"/>
    <n v="1444690700"/>
    <b v="0"/>
    <n v="50"/>
    <x v="0"/>
    <x v="30"/>
    <n v="507.8"/>
    <n v="101.56"/>
    <x v="2"/>
    <x v="30"/>
  </r>
  <r>
    <x v="2081"/>
    <x v="2081"/>
    <x v="2079"/>
    <n v="3500"/>
    <n v="4010"/>
    <x v="0"/>
    <x v="0"/>
    <s v="USD"/>
    <n v="1337144340"/>
    <n v="1333597555"/>
    <b v="0"/>
    <n v="55"/>
    <x v="0"/>
    <x v="14"/>
    <n v="114.57142857142857"/>
    <n v="72.909090909090907"/>
    <x v="4"/>
    <x v="14"/>
  </r>
  <r>
    <x v="2082"/>
    <x v="2082"/>
    <x v="2080"/>
    <n v="1500"/>
    <n v="1661"/>
    <x v="0"/>
    <x v="0"/>
    <s v="USD"/>
    <n v="1322106796"/>
    <n v="1316919196"/>
    <b v="0"/>
    <n v="38"/>
    <x v="0"/>
    <x v="14"/>
    <n v="110.73333333333333"/>
    <n v="43.710526315789473"/>
    <x v="4"/>
    <x v="14"/>
  </r>
  <r>
    <x v="2083"/>
    <x v="2083"/>
    <x v="2081"/>
    <n v="750"/>
    <n v="850"/>
    <x v="0"/>
    <x v="0"/>
    <s v="USD"/>
    <n v="1338830395"/>
    <n v="1336238395"/>
    <b v="0"/>
    <n v="25"/>
    <x v="0"/>
    <x v="14"/>
    <n v="113.33333333333333"/>
    <n v="34"/>
    <x v="4"/>
    <x v="14"/>
  </r>
  <r>
    <x v="2084"/>
    <x v="2084"/>
    <x v="2082"/>
    <n v="3000"/>
    <n v="3250"/>
    <x v="0"/>
    <x v="0"/>
    <s v="USD"/>
    <n v="1399186740"/>
    <n v="1396468782"/>
    <b v="0"/>
    <n v="46"/>
    <x v="0"/>
    <x v="14"/>
    <n v="108.33333333333333"/>
    <n v="70.652173913043484"/>
    <x v="4"/>
    <x v="14"/>
  </r>
  <r>
    <x v="2085"/>
    <x v="2085"/>
    <x v="2083"/>
    <n v="6000"/>
    <n v="7412"/>
    <x v="0"/>
    <x v="0"/>
    <s v="USD"/>
    <n v="1342382587"/>
    <n v="1339790587"/>
    <b v="0"/>
    <n v="83"/>
    <x v="0"/>
    <x v="14"/>
    <n v="123.53333333333335"/>
    <n v="89.301204819277103"/>
    <x v="4"/>
    <x v="14"/>
  </r>
  <r>
    <x v="2086"/>
    <x v="2086"/>
    <x v="2084"/>
    <n v="4000"/>
    <n v="4028"/>
    <x v="0"/>
    <x v="0"/>
    <s v="USD"/>
    <n v="1323838740"/>
    <n v="1321200332"/>
    <b v="0"/>
    <n v="35"/>
    <x v="0"/>
    <x v="14"/>
    <n v="100.69999999999999"/>
    <n v="115.08571428571429"/>
    <x v="4"/>
    <x v="14"/>
  </r>
  <r>
    <x v="2087"/>
    <x v="2087"/>
    <x v="2085"/>
    <n v="1500"/>
    <n v="1553"/>
    <x v="0"/>
    <x v="0"/>
    <s v="USD"/>
    <n v="1315457658"/>
    <n v="1312865658"/>
    <b v="0"/>
    <n v="25"/>
    <x v="0"/>
    <x v="14"/>
    <n v="103.53333333333335"/>
    <n v="62.12"/>
    <x v="4"/>
    <x v="14"/>
  </r>
  <r>
    <x v="2088"/>
    <x v="2088"/>
    <x v="2086"/>
    <n v="3000"/>
    <n v="3465.32"/>
    <x v="0"/>
    <x v="0"/>
    <s v="USD"/>
    <n v="1284177540"/>
    <n v="1281028152"/>
    <b v="0"/>
    <n v="75"/>
    <x v="0"/>
    <x v="14"/>
    <n v="115.51066666666668"/>
    <n v="46.204266666666669"/>
    <x v="4"/>
    <x v="14"/>
  </r>
  <r>
    <x v="2089"/>
    <x v="2089"/>
    <x v="2087"/>
    <n v="2500"/>
    <n v="3010.01"/>
    <x v="0"/>
    <x v="0"/>
    <s v="USD"/>
    <n v="1375408194"/>
    <n v="1372384194"/>
    <b v="0"/>
    <n v="62"/>
    <x v="0"/>
    <x v="14"/>
    <n v="120.4004"/>
    <n v="48.54854838709678"/>
    <x v="4"/>
    <x v="14"/>
  </r>
  <r>
    <x v="2090"/>
    <x v="2090"/>
    <x v="2088"/>
    <n v="8000"/>
    <n v="9203.23"/>
    <x v="0"/>
    <x v="0"/>
    <s v="USD"/>
    <n v="1361696955"/>
    <n v="1359104955"/>
    <b v="0"/>
    <n v="160"/>
    <x v="0"/>
    <x v="14"/>
    <n v="115.040375"/>
    <n v="57.520187499999999"/>
    <x v="4"/>
    <x v="14"/>
  </r>
  <r>
    <x v="2091"/>
    <x v="2091"/>
    <x v="2089"/>
    <n v="18000"/>
    <n v="21684.2"/>
    <x v="0"/>
    <x v="0"/>
    <s v="USD"/>
    <n v="1299009600"/>
    <n v="1294818278"/>
    <b v="0"/>
    <n v="246"/>
    <x v="0"/>
    <x v="14"/>
    <n v="120.46777777777777"/>
    <n v="88.147154471544724"/>
    <x v="4"/>
    <x v="14"/>
  </r>
  <r>
    <x v="2092"/>
    <x v="2092"/>
    <x v="2090"/>
    <n v="6000"/>
    <n v="6077"/>
    <x v="0"/>
    <x v="0"/>
    <s v="USD"/>
    <n v="1318006732"/>
    <n v="1312822732"/>
    <b v="0"/>
    <n v="55"/>
    <x v="0"/>
    <x v="14"/>
    <n v="101.28333333333333"/>
    <n v="110.49090909090908"/>
    <x v="4"/>
    <x v="14"/>
  </r>
  <r>
    <x v="2093"/>
    <x v="2093"/>
    <x v="2091"/>
    <n v="1500"/>
    <n v="1537"/>
    <x v="0"/>
    <x v="0"/>
    <s v="USD"/>
    <n v="1356211832"/>
    <n v="1351024232"/>
    <b v="0"/>
    <n v="23"/>
    <x v="0"/>
    <x v="14"/>
    <n v="102.46666666666667"/>
    <n v="66.826086956521735"/>
    <x v="4"/>
    <x v="14"/>
  </r>
  <r>
    <x v="2094"/>
    <x v="2094"/>
    <x v="2092"/>
    <n v="3500"/>
    <n v="4219"/>
    <x v="0"/>
    <x v="0"/>
    <s v="USD"/>
    <n v="1330916400"/>
    <n v="1327969730"/>
    <b v="0"/>
    <n v="72"/>
    <x v="0"/>
    <x v="14"/>
    <n v="120.54285714285714"/>
    <n v="58.597222222222221"/>
    <x v="4"/>
    <x v="14"/>
  </r>
  <r>
    <x v="2095"/>
    <x v="2095"/>
    <x v="2093"/>
    <n v="2500"/>
    <n v="2500"/>
    <x v="0"/>
    <x v="0"/>
    <s v="USD"/>
    <n v="1317576973"/>
    <n v="1312392973"/>
    <b v="0"/>
    <n v="22"/>
    <x v="0"/>
    <x v="14"/>
    <n v="100"/>
    <n v="113.63636363636364"/>
    <x v="4"/>
    <x v="14"/>
  </r>
  <r>
    <x v="2096"/>
    <x v="2096"/>
    <x v="2094"/>
    <n v="600"/>
    <n v="610"/>
    <x v="0"/>
    <x v="0"/>
    <s v="USD"/>
    <n v="1351223940"/>
    <n v="1349892735"/>
    <b v="0"/>
    <n v="14"/>
    <x v="0"/>
    <x v="14"/>
    <n v="101.66666666666666"/>
    <n v="43.571428571428569"/>
    <x v="4"/>
    <x v="14"/>
  </r>
  <r>
    <x v="2097"/>
    <x v="2097"/>
    <x v="2095"/>
    <n v="3000"/>
    <n v="3000"/>
    <x v="0"/>
    <x v="0"/>
    <s v="USD"/>
    <n v="1322751735"/>
    <n v="1317564135"/>
    <b v="0"/>
    <n v="38"/>
    <x v="0"/>
    <x v="14"/>
    <n v="100"/>
    <n v="78.94736842105263"/>
    <x v="4"/>
    <x v="14"/>
  </r>
  <r>
    <x v="2098"/>
    <x v="2098"/>
    <x v="2096"/>
    <n v="6000"/>
    <n v="6020"/>
    <x v="0"/>
    <x v="0"/>
    <s v="USD"/>
    <n v="1331174635"/>
    <n v="1328582635"/>
    <b v="0"/>
    <n v="32"/>
    <x v="0"/>
    <x v="14"/>
    <n v="100.33333333333334"/>
    <n v="188.125"/>
    <x v="4"/>
    <x v="14"/>
  </r>
  <r>
    <x v="2099"/>
    <x v="2099"/>
    <x v="2097"/>
    <n v="3000"/>
    <n v="3971"/>
    <x v="0"/>
    <x v="0"/>
    <s v="USD"/>
    <n v="1435808400"/>
    <n v="1434650084"/>
    <b v="0"/>
    <n v="63"/>
    <x v="0"/>
    <x v="14"/>
    <n v="132.36666666666667"/>
    <n v="63.031746031746032"/>
    <x v="4"/>
    <x v="14"/>
  </r>
  <r>
    <x v="2100"/>
    <x v="2100"/>
    <x v="2098"/>
    <n v="600"/>
    <n v="820"/>
    <x v="0"/>
    <x v="0"/>
    <s v="USD"/>
    <n v="1341028740"/>
    <n v="1339704141"/>
    <b v="0"/>
    <n v="27"/>
    <x v="0"/>
    <x v="14"/>
    <n v="136.66666666666666"/>
    <n v="30.37037037037037"/>
    <x v="4"/>
    <x v="14"/>
  </r>
  <r>
    <x v="2101"/>
    <x v="2101"/>
    <x v="2099"/>
    <n v="2000"/>
    <n v="2265"/>
    <x v="0"/>
    <x v="0"/>
    <s v="USD"/>
    <n v="1329104114"/>
    <n v="1323920114"/>
    <b v="0"/>
    <n v="44"/>
    <x v="0"/>
    <x v="14"/>
    <n v="113.25"/>
    <n v="51.477272727272727"/>
    <x v="4"/>
    <x v="14"/>
  </r>
  <r>
    <x v="2102"/>
    <x v="2102"/>
    <x v="2100"/>
    <n v="1000"/>
    <n v="1360"/>
    <x v="0"/>
    <x v="0"/>
    <s v="USD"/>
    <n v="1304628648"/>
    <n v="1302036648"/>
    <b v="0"/>
    <n v="38"/>
    <x v="0"/>
    <x v="14"/>
    <n v="136"/>
    <n v="35.789473684210527"/>
    <x v="4"/>
    <x v="14"/>
  </r>
  <r>
    <x v="2103"/>
    <x v="2103"/>
    <x v="2101"/>
    <n v="7777"/>
    <n v="11364"/>
    <x v="0"/>
    <x v="0"/>
    <s v="USD"/>
    <n v="1352488027"/>
    <n v="1349892427"/>
    <b v="0"/>
    <n v="115"/>
    <x v="0"/>
    <x v="14"/>
    <n v="146.12318374694613"/>
    <n v="98.817391304347822"/>
    <x v="4"/>
    <x v="14"/>
  </r>
  <r>
    <x v="2104"/>
    <x v="2104"/>
    <x v="2102"/>
    <n v="800"/>
    <n v="1036"/>
    <x v="0"/>
    <x v="0"/>
    <s v="USD"/>
    <n v="1369958400"/>
    <n v="1367286434"/>
    <b v="0"/>
    <n v="37"/>
    <x v="0"/>
    <x v="14"/>
    <n v="129.5"/>
    <n v="28"/>
    <x v="4"/>
    <x v="14"/>
  </r>
  <r>
    <x v="2105"/>
    <x v="2105"/>
    <x v="2103"/>
    <n v="2000"/>
    <n v="5080"/>
    <x v="0"/>
    <x v="0"/>
    <s v="USD"/>
    <n v="1416542400"/>
    <n v="1415472953"/>
    <b v="0"/>
    <n v="99"/>
    <x v="0"/>
    <x v="14"/>
    <n v="254"/>
    <n v="51.313131313131315"/>
    <x v="4"/>
    <x v="14"/>
  </r>
  <r>
    <x v="2106"/>
    <x v="2106"/>
    <x v="2104"/>
    <n v="2200"/>
    <n v="2355"/>
    <x v="0"/>
    <x v="0"/>
    <s v="USD"/>
    <n v="1359176974"/>
    <n v="1356584974"/>
    <b v="0"/>
    <n v="44"/>
    <x v="0"/>
    <x v="14"/>
    <n v="107.04545454545456"/>
    <n v="53.522727272727273"/>
    <x v="4"/>
    <x v="14"/>
  </r>
  <r>
    <x v="2107"/>
    <x v="2107"/>
    <x v="2105"/>
    <n v="2000"/>
    <n v="2154.66"/>
    <x v="0"/>
    <x v="0"/>
    <s v="USD"/>
    <n v="1415815393"/>
    <n v="1413997393"/>
    <b v="0"/>
    <n v="58"/>
    <x v="0"/>
    <x v="14"/>
    <n v="107.73299999999999"/>
    <n v="37.149310344827583"/>
    <x v="4"/>
    <x v="14"/>
  </r>
  <r>
    <x v="2108"/>
    <x v="2108"/>
    <x v="2106"/>
    <n v="16000"/>
    <n v="17170"/>
    <x v="0"/>
    <x v="0"/>
    <s v="USD"/>
    <n v="1347249300"/>
    <n v="1344917580"/>
    <b v="0"/>
    <n v="191"/>
    <x v="0"/>
    <x v="14"/>
    <n v="107.31250000000001"/>
    <n v="89.895287958115176"/>
    <x v="4"/>
    <x v="14"/>
  </r>
  <r>
    <x v="2109"/>
    <x v="2109"/>
    <x v="2107"/>
    <n v="4000"/>
    <n v="4261"/>
    <x v="0"/>
    <x v="0"/>
    <s v="USD"/>
    <n v="1436115617"/>
    <n v="1433523617"/>
    <b v="0"/>
    <n v="40"/>
    <x v="0"/>
    <x v="14"/>
    <n v="106.52500000000001"/>
    <n v="106.52500000000001"/>
    <x v="4"/>
    <x v="14"/>
  </r>
  <r>
    <x v="2110"/>
    <x v="2110"/>
    <x v="2108"/>
    <n v="2000"/>
    <n v="2007"/>
    <x v="0"/>
    <x v="0"/>
    <s v="USD"/>
    <n v="1401253140"/>
    <n v="1398873969"/>
    <b v="0"/>
    <n v="38"/>
    <x v="0"/>
    <x v="14"/>
    <n v="100.35000000000001"/>
    <n v="52.815789473684212"/>
    <x v="4"/>
    <x v="14"/>
  </r>
  <r>
    <x v="2111"/>
    <x v="2111"/>
    <x v="2109"/>
    <n v="2000"/>
    <n v="2130"/>
    <x v="0"/>
    <x v="0"/>
    <s v="USD"/>
    <n v="1313370000"/>
    <n v="1307594625"/>
    <b v="0"/>
    <n v="39"/>
    <x v="0"/>
    <x v="14"/>
    <n v="106.5"/>
    <n v="54.615384615384613"/>
    <x v="4"/>
    <x v="14"/>
  </r>
  <r>
    <x v="2112"/>
    <x v="2112"/>
    <x v="2110"/>
    <n v="300"/>
    <n v="300"/>
    <x v="0"/>
    <x v="0"/>
    <s v="USD"/>
    <n v="1366064193"/>
    <n v="1364854593"/>
    <b v="0"/>
    <n v="11"/>
    <x v="0"/>
    <x v="14"/>
    <n v="100"/>
    <n v="27.272727272727273"/>
    <x v="4"/>
    <x v="14"/>
  </r>
  <r>
    <x v="2113"/>
    <x v="2113"/>
    <x v="2111"/>
    <n v="7000"/>
    <n v="7340"/>
    <x v="0"/>
    <x v="0"/>
    <s v="USD"/>
    <n v="1411505176"/>
    <n v="1408481176"/>
    <b v="0"/>
    <n v="107"/>
    <x v="0"/>
    <x v="14"/>
    <n v="104.85714285714285"/>
    <n v="68.598130841121488"/>
    <x v="4"/>
    <x v="14"/>
  </r>
  <r>
    <x v="2114"/>
    <x v="2114"/>
    <x v="2112"/>
    <n v="5000"/>
    <n v="5235"/>
    <x v="0"/>
    <x v="0"/>
    <s v="USD"/>
    <n v="1291870740"/>
    <n v="1286480070"/>
    <b v="0"/>
    <n v="147"/>
    <x v="0"/>
    <x v="14"/>
    <n v="104.69999999999999"/>
    <n v="35.612244897959187"/>
    <x v="4"/>
    <x v="14"/>
  </r>
  <r>
    <x v="2115"/>
    <x v="2115"/>
    <x v="2113"/>
    <n v="1500"/>
    <n v="3385"/>
    <x v="0"/>
    <x v="0"/>
    <s v="USD"/>
    <n v="1298167001"/>
    <n v="1295575001"/>
    <b v="0"/>
    <n v="36"/>
    <x v="0"/>
    <x v="14"/>
    <n v="225.66666666666669"/>
    <n v="94.027777777777771"/>
    <x v="4"/>
    <x v="14"/>
  </r>
  <r>
    <x v="2116"/>
    <x v="2116"/>
    <x v="2114"/>
    <n v="48000"/>
    <n v="48434"/>
    <x v="0"/>
    <x v="0"/>
    <s v="USD"/>
    <n v="1349203203"/>
    <n v="1345056003"/>
    <b v="0"/>
    <n v="92"/>
    <x v="0"/>
    <x v="14"/>
    <n v="100.90416666666667"/>
    <n v="526.45652173913038"/>
    <x v="4"/>
    <x v="14"/>
  </r>
  <r>
    <x v="2117"/>
    <x v="2117"/>
    <x v="2115"/>
    <n v="1200"/>
    <n v="1773"/>
    <x v="0"/>
    <x v="0"/>
    <s v="USD"/>
    <n v="1445921940"/>
    <n v="1444699549"/>
    <b v="0"/>
    <n v="35"/>
    <x v="0"/>
    <x v="14"/>
    <n v="147.75"/>
    <n v="50.657142857142858"/>
    <x v="4"/>
    <x v="14"/>
  </r>
  <r>
    <x v="2118"/>
    <x v="2118"/>
    <x v="2116"/>
    <n v="1000"/>
    <n v="1346.11"/>
    <x v="0"/>
    <x v="0"/>
    <s v="USD"/>
    <n v="1311538136"/>
    <n v="1308946136"/>
    <b v="0"/>
    <n v="17"/>
    <x v="0"/>
    <x v="14"/>
    <n v="134.61099999999999"/>
    <n v="79.182941176470578"/>
    <x v="4"/>
    <x v="14"/>
  </r>
  <r>
    <x v="2119"/>
    <x v="2119"/>
    <x v="2117"/>
    <n v="2000"/>
    <n v="2015"/>
    <x v="0"/>
    <x v="0"/>
    <s v="USD"/>
    <n v="1345086445"/>
    <n v="1342494445"/>
    <b v="0"/>
    <n v="22"/>
    <x v="0"/>
    <x v="14"/>
    <n v="100.75"/>
    <n v="91.590909090909093"/>
    <x v="4"/>
    <x v="14"/>
  </r>
  <r>
    <x v="2120"/>
    <x v="2120"/>
    <x v="2118"/>
    <n v="8000"/>
    <n v="8070.43"/>
    <x v="0"/>
    <x v="0"/>
    <s v="USD"/>
    <n v="1388617736"/>
    <n v="1384384136"/>
    <b v="0"/>
    <n v="69"/>
    <x v="0"/>
    <x v="14"/>
    <n v="100.880375"/>
    <n v="116.96275362318841"/>
    <x v="4"/>
    <x v="14"/>
  </r>
  <r>
    <x v="2121"/>
    <x v="2121"/>
    <x v="2119"/>
    <n v="50000"/>
    <n v="284"/>
    <x v="2"/>
    <x v="16"/>
    <s v="CHF"/>
    <n v="1484156948"/>
    <n v="1481564948"/>
    <b v="0"/>
    <n v="10"/>
    <x v="1"/>
    <x v="17"/>
    <n v="0.56800000000000006"/>
    <n v="28.4"/>
    <x v="6"/>
    <x v="17"/>
  </r>
  <r>
    <x v="2122"/>
    <x v="2122"/>
    <x v="2120"/>
    <n v="80000"/>
    <n v="310"/>
    <x v="2"/>
    <x v="14"/>
    <s v="MXN"/>
    <n v="1483773169"/>
    <n v="1481181169"/>
    <b v="0"/>
    <n v="3"/>
    <x v="1"/>
    <x v="17"/>
    <n v="0.38750000000000001"/>
    <n v="103.33333333333333"/>
    <x v="6"/>
    <x v="17"/>
  </r>
  <r>
    <x v="2123"/>
    <x v="2123"/>
    <x v="2121"/>
    <n v="500"/>
    <n v="50"/>
    <x v="2"/>
    <x v="0"/>
    <s v="USD"/>
    <n v="1268636340"/>
    <n v="1263982307"/>
    <b v="0"/>
    <n v="5"/>
    <x v="1"/>
    <x v="17"/>
    <n v="10"/>
    <n v="10"/>
    <x v="6"/>
    <x v="17"/>
  </r>
  <r>
    <x v="2124"/>
    <x v="2124"/>
    <x v="2122"/>
    <n v="1100"/>
    <n v="115"/>
    <x v="2"/>
    <x v="0"/>
    <s v="USD"/>
    <n v="1291093200"/>
    <n v="1286930435"/>
    <b v="0"/>
    <n v="5"/>
    <x v="1"/>
    <x v="17"/>
    <n v="10.454545454545453"/>
    <n v="23"/>
    <x v="6"/>
    <x v="17"/>
  </r>
  <r>
    <x v="2125"/>
    <x v="2125"/>
    <x v="2123"/>
    <n v="60000"/>
    <n v="852"/>
    <x v="2"/>
    <x v="0"/>
    <s v="USD"/>
    <n v="1438734833"/>
    <n v="1436142833"/>
    <b v="0"/>
    <n v="27"/>
    <x v="1"/>
    <x v="17"/>
    <n v="1.4200000000000002"/>
    <n v="31.555555555555557"/>
    <x v="6"/>
    <x v="17"/>
  </r>
  <r>
    <x v="2126"/>
    <x v="2126"/>
    <x v="2124"/>
    <n v="20000"/>
    <n v="10"/>
    <x v="2"/>
    <x v="0"/>
    <s v="USD"/>
    <n v="1418080887"/>
    <n v="1415488887"/>
    <b v="0"/>
    <n v="2"/>
    <x v="1"/>
    <x v="17"/>
    <n v="0.05"/>
    <n v="5"/>
    <x v="6"/>
    <x v="17"/>
  </r>
  <r>
    <x v="2127"/>
    <x v="2127"/>
    <x v="2125"/>
    <n v="28000"/>
    <n v="8076"/>
    <x v="2"/>
    <x v="1"/>
    <s v="GBP"/>
    <n v="1426158463"/>
    <n v="1423570063"/>
    <b v="0"/>
    <n v="236"/>
    <x v="1"/>
    <x v="17"/>
    <n v="28.842857142857142"/>
    <n v="34.220338983050844"/>
    <x v="6"/>
    <x v="17"/>
  </r>
  <r>
    <x v="2128"/>
    <x v="2128"/>
    <x v="2126"/>
    <n v="15000"/>
    <n v="25"/>
    <x v="2"/>
    <x v="5"/>
    <s v="CAD"/>
    <n v="1411324369"/>
    <n v="1406140369"/>
    <b v="0"/>
    <n v="1"/>
    <x v="1"/>
    <x v="17"/>
    <n v="0.16666666666666669"/>
    <n v="25"/>
    <x v="6"/>
    <x v="17"/>
  </r>
  <r>
    <x v="2129"/>
    <x v="2129"/>
    <x v="2127"/>
    <n v="2000"/>
    <n v="236"/>
    <x v="2"/>
    <x v="0"/>
    <s v="USD"/>
    <n v="1457570100"/>
    <n v="1454978100"/>
    <b v="0"/>
    <n v="12"/>
    <x v="1"/>
    <x v="17"/>
    <n v="11.799999999999999"/>
    <n v="19.666666666666668"/>
    <x v="6"/>
    <x v="17"/>
  </r>
  <r>
    <x v="2130"/>
    <x v="2130"/>
    <x v="2128"/>
    <n v="42000"/>
    <n v="85"/>
    <x v="2"/>
    <x v="0"/>
    <s v="USD"/>
    <n v="1408154663"/>
    <n v="1405130663"/>
    <b v="0"/>
    <n v="4"/>
    <x v="1"/>
    <x v="17"/>
    <n v="0.20238095238095236"/>
    <n v="21.25"/>
    <x v="6"/>
    <x v="17"/>
  </r>
  <r>
    <x v="2131"/>
    <x v="2131"/>
    <x v="2129"/>
    <n v="500"/>
    <n v="25"/>
    <x v="2"/>
    <x v="0"/>
    <s v="USD"/>
    <n v="1436677091"/>
    <n v="1434085091"/>
    <b v="0"/>
    <n v="3"/>
    <x v="1"/>
    <x v="17"/>
    <n v="5"/>
    <n v="8.3333333333333339"/>
    <x v="6"/>
    <x v="17"/>
  </r>
  <r>
    <x v="2132"/>
    <x v="2132"/>
    <x v="2130"/>
    <n v="100000"/>
    <n v="2112.9899999999998"/>
    <x v="2"/>
    <x v="0"/>
    <s v="USD"/>
    <n v="1391427692"/>
    <n v="1388835692"/>
    <b v="0"/>
    <n v="99"/>
    <x v="1"/>
    <x v="17"/>
    <n v="2.1129899999999995"/>
    <n v="21.34333333333333"/>
    <x v="6"/>
    <x v="17"/>
  </r>
  <r>
    <x v="2133"/>
    <x v="2133"/>
    <x v="2131"/>
    <n v="1000"/>
    <n v="16"/>
    <x v="2"/>
    <x v="0"/>
    <s v="USD"/>
    <n v="1303628340"/>
    <n v="1300328399"/>
    <b v="0"/>
    <n v="3"/>
    <x v="1"/>
    <x v="17"/>
    <n v="1.6"/>
    <n v="5.333333333333333"/>
    <x v="6"/>
    <x v="17"/>
  </r>
  <r>
    <x v="2134"/>
    <x v="2134"/>
    <x v="2132"/>
    <n v="6000"/>
    <n v="104"/>
    <x v="2"/>
    <x v="0"/>
    <s v="USD"/>
    <n v="1367097391"/>
    <n v="1364505391"/>
    <b v="0"/>
    <n v="3"/>
    <x v="1"/>
    <x v="17"/>
    <n v="1.7333333333333332"/>
    <n v="34.666666666666664"/>
    <x v="6"/>
    <x v="17"/>
  </r>
  <r>
    <x v="2135"/>
    <x v="2135"/>
    <x v="2133"/>
    <n v="5000"/>
    <n v="478"/>
    <x v="2"/>
    <x v="0"/>
    <s v="USD"/>
    <n v="1349392033"/>
    <n v="1346800033"/>
    <b v="0"/>
    <n v="22"/>
    <x v="1"/>
    <x v="17"/>
    <n v="9.56"/>
    <n v="21.727272727272727"/>
    <x v="6"/>
    <x v="17"/>
  </r>
  <r>
    <x v="2136"/>
    <x v="2136"/>
    <x v="2134"/>
    <n v="80000"/>
    <n v="47.69"/>
    <x v="2"/>
    <x v="0"/>
    <s v="USD"/>
    <n v="1382184786"/>
    <n v="1379592786"/>
    <b v="0"/>
    <n v="4"/>
    <x v="1"/>
    <x v="17"/>
    <n v="5.9612499999999999E-2"/>
    <n v="11.922499999999999"/>
    <x v="6"/>
    <x v="17"/>
  </r>
  <r>
    <x v="2137"/>
    <x v="2137"/>
    <x v="2135"/>
    <n v="50000"/>
    <n v="14203"/>
    <x v="2"/>
    <x v="5"/>
    <s v="CAD"/>
    <n v="1417804229"/>
    <n v="1415212229"/>
    <b v="0"/>
    <n v="534"/>
    <x v="1"/>
    <x v="17"/>
    <n v="28.405999999999999"/>
    <n v="26.59737827715356"/>
    <x v="6"/>
    <x v="17"/>
  </r>
  <r>
    <x v="2138"/>
    <x v="2138"/>
    <x v="2136"/>
    <n v="1000"/>
    <n v="128"/>
    <x v="2"/>
    <x v="1"/>
    <s v="GBP"/>
    <n v="1383959939"/>
    <n v="1381364339"/>
    <b v="0"/>
    <n v="12"/>
    <x v="1"/>
    <x v="17"/>
    <n v="12.8"/>
    <n v="10.666666666666666"/>
    <x v="6"/>
    <x v="17"/>
  </r>
  <r>
    <x v="2139"/>
    <x v="2139"/>
    <x v="2137"/>
    <n v="30000"/>
    <n v="1626"/>
    <x v="2"/>
    <x v="0"/>
    <s v="USD"/>
    <n v="1478196008"/>
    <n v="1475604008"/>
    <b v="0"/>
    <n v="56"/>
    <x v="1"/>
    <x v="17"/>
    <n v="5.42"/>
    <n v="29.035714285714285"/>
    <x v="6"/>
    <x v="17"/>
  </r>
  <r>
    <x v="2140"/>
    <x v="2140"/>
    <x v="2138"/>
    <n v="500000"/>
    <n v="560"/>
    <x v="2"/>
    <x v="0"/>
    <s v="USD"/>
    <n v="1357934424"/>
    <n v="1355342424"/>
    <b v="0"/>
    <n v="11"/>
    <x v="1"/>
    <x v="17"/>
    <n v="0.11199999999999999"/>
    <n v="50.909090909090907"/>
    <x v="6"/>
    <x v="17"/>
  </r>
  <r>
    <x v="2141"/>
    <x v="2141"/>
    <x v="2139"/>
    <n v="15000"/>
    <n v="0"/>
    <x v="2"/>
    <x v="0"/>
    <s v="USD"/>
    <n v="1415947159"/>
    <n v="1413351559"/>
    <b v="0"/>
    <n v="0"/>
    <x v="1"/>
    <x v="17"/>
    <n v="0"/>
    <e v="#DIV/0!"/>
    <x v="6"/>
    <x v="17"/>
  </r>
  <r>
    <x v="2142"/>
    <x v="2142"/>
    <x v="2140"/>
    <n v="10500"/>
    <n v="601"/>
    <x v="2"/>
    <x v="12"/>
    <s v="EUR"/>
    <n v="1451494210"/>
    <n v="1449075010"/>
    <b v="0"/>
    <n v="12"/>
    <x v="1"/>
    <x v="17"/>
    <n v="5.7238095238095239"/>
    <n v="50.083333333333336"/>
    <x v="6"/>
    <x v="17"/>
  </r>
  <r>
    <x v="2143"/>
    <x v="2143"/>
    <x v="2141"/>
    <n v="2000"/>
    <n v="225"/>
    <x v="2"/>
    <x v="0"/>
    <s v="USD"/>
    <n v="1279738800"/>
    <n v="1275599812"/>
    <b v="0"/>
    <n v="5"/>
    <x v="1"/>
    <x v="17"/>
    <n v="11.25"/>
    <n v="45"/>
    <x v="6"/>
    <x v="17"/>
  </r>
  <r>
    <x v="2144"/>
    <x v="2144"/>
    <x v="2142"/>
    <n v="35500"/>
    <n v="607"/>
    <x v="2"/>
    <x v="0"/>
    <s v="USD"/>
    <n v="1379164040"/>
    <n v="1376399240"/>
    <b v="0"/>
    <n v="24"/>
    <x v="1"/>
    <x v="17"/>
    <n v="1.7098591549295776"/>
    <n v="25.291666666666668"/>
    <x v="6"/>
    <x v="17"/>
  </r>
  <r>
    <x v="2145"/>
    <x v="2145"/>
    <x v="2143"/>
    <n v="15000"/>
    <n v="4565"/>
    <x v="2"/>
    <x v="0"/>
    <s v="USD"/>
    <n v="1385534514"/>
    <n v="1382938914"/>
    <b v="0"/>
    <n v="89"/>
    <x v="1"/>
    <x v="17"/>
    <n v="30.433333333333334"/>
    <n v="51.292134831460672"/>
    <x v="6"/>
    <x v="17"/>
  </r>
  <r>
    <x v="2146"/>
    <x v="2146"/>
    <x v="2144"/>
    <n v="5000"/>
    <n v="1"/>
    <x v="2"/>
    <x v="0"/>
    <s v="USD"/>
    <n v="1455207510"/>
    <n v="1453997910"/>
    <b v="0"/>
    <n v="1"/>
    <x v="1"/>
    <x v="17"/>
    <n v="0.02"/>
    <n v="1"/>
    <x v="6"/>
    <x v="17"/>
  </r>
  <r>
    <x v="2147"/>
    <x v="2147"/>
    <x v="2145"/>
    <n v="390000"/>
    <n v="2716"/>
    <x v="2"/>
    <x v="0"/>
    <s v="USD"/>
    <n v="1416125148"/>
    <n v="1413356748"/>
    <b v="0"/>
    <n v="55"/>
    <x v="1"/>
    <x v="17"/>
    <n v="0.69641025641025645"/>
    <n v="49.381818181818183"/>
    <x v="6"/>
    <x v="17"/>
  </r>
  <r>
    <x v="2148"/>
    <x v="2148"/>
    <x v="2146"/>
    <n v="100"/>
    <n v="2"/>
    <x v="2"/>
    <x v="1"/>
    <s v="GBP"/>
    <n v="1427992582"/>
    <n v="1425404182"/>
    <b v="0"/>
    <n v="2"/>
    <x v="1"/>
    <x v="17"/>
    <n v="2"/>
    <n v="1"/>
    <x v="6"/>
    <x v="17"/>
  </r>
  <r>
    <x v="2149"/>
    <x v="2149"/>
    <x v="2147"/>
    <n v="2000"/>
    <n v="0"/>
    <x v="2"/>
    <x v="0"/>
    <s v="USD"/>
    <n v="1280534400"/>
    <n v="1277512556"/>
    <b v="0"/>
    <n v="0"/>
    <x v="1"/>
    <x v="17"/>
    <n v="0"/>
    <e v="#DIV/0!"/>
    <x v="6"/>
    <x v="17"/>
  </r>
  <r>
    <x v="2150"/>
    <x v="2150"/>
    <x v="2148"/>
    <n v="50000"/>
    <n v="405"/>
    <x v="2"/>
    <x v="10"/>
    <s v="NOK"/>
    <n v="1468392599"/>
    <n v="1465800599"/>
    <b v="0"/>
    <n v="4"/>
    <x v="1"/>
    <x v="17"/>
    <n v="0.80999999999999994"/>
    <n v="101.25"/>
    <x v="6"/>
    <x v="17"/>
  </r>
  <r>
    <x v="2151"/>
    <x v="2151"/>
    <x v="2149"/>
    <n v="45000"/>
    <n v="118"/>
    <x v="2"/>
    <x v="0"/>
    <s v="USD"/>
    <n v="1467231614"/>
    <n v="1464639614"/>
    <b v="0"/>
    <n v="6"/>
    <x v="1"/>
    <x v="17"/>
    <n v="0.26222222222222225"/>
    <n v="19.666666666666668"/>
    <x v="6"/>
    <x v="17"/>
  </r>
  <r>
    <x v="2152"/>
    <x v="2152"/>
    <x v="2150"/>
    <n v="30000"/>
    <n v="50"/>
    <x v="2"/>
    <x v="0"/>
    <s v="USD"/>
    <n v="1394909909"/>
    <n v="1392321509"/>
    <b v="0"/>
    <n v="4"/>
    <x v="1"/>
    <x v="17"/>
    <n v="0.16666666666666669"/>
    <n v="12.5"/>
    <x v="6"/>
    <x v="17"/>
  </r>
  <r>
    <x v="2153"/>
    <x v="2153"/>
    <x v="2151"/>
    <n v="372625"/>
    <n v="34"/>
    <x v="2"/>
    <x v="0"/>
    <s v="USD"/>
    <n v="1420876740"/>
    <n v="1417470718"/>
    <b v="0"/>
    <n v="4"/>
    <x v="1"/>
    <x v="17"/>
    <n v="9.124454880912446E-3"/>
    <n v="8.5"/>
    <x v="6"/>
    <x v="17"/>
  </r>
  <r>
    <x v="2154"/>
    <x v="2154"/>
    <x v="2152"/>
    <n v="250"/>
    <n v="2"/>
    <x v="2"/>
    <x v="0"/>
    <s v="USD"/>
    <n v="1390921827"/>
    <n v="1389193827"/>
    <b v="0"/>
    <n v="2"/>
    <x v="1"/>
    <x v="17"/>
    <n v="0.8"/>
    <n v="1"/>
    <x v="6"/>
    <x v="17"/>
  </r>
  <r>
    <x v="2155"/>
    <x v="2155"/>
    <x v="2153"/>
    <n v="5000"/>
    <n v="115"/>
    <x v="2"/>
    <x v="1"/>
    <s v="GBP"/>
    <n v="1459443385"/>
    <n v="1456854985"/>
    <b v="0"/>
    <n v="5"/>
    <x v="1"/>
    <x v="17"/>
    <n v="2.2999999999999998"/>
    <n v="23"/>
    <x v="6"/>
    <x v="17"/>
  </r>
  <r>
    <x v="2156"/>
    <x v="2156"/>
    <x v="2154"/>
    <n v="56000"/>
    <n v="1493"/>
    <x v="2"/>
    <x v="0"/>
    <s v="USD"/>
    <n v="1379363406"/>
    <n v="1375475406"/>
    <b v="0"/>
    <n v="83"/>
    <x v="1"/>
    <x v="17"/>
    <n v="2.6660714285714282"/>
    <n v="17.987951807228917"/>
    <x v="6"/>
    <x v="17"/>
  </r>
  <r>
    <x v="2157"/>
    <x v="2157"/>
    <x v="2155"/>
    <n v="75000"/>
    <n v="21144"/>
    <x v="2"/>
    <x v="0"/>
    <s v="USD"/>
    <n v="1482479940"/>
    <n v="1479684783"/>
    <b v="0"/>
    <n v="57"/>
    <x v="1"/>
    <x v="17"/>
    <n v="28.192"/>
    <n v="370.94736842105266"/>
    <x v="6"/>
    <x v="17"/>
  </r>
  <r>
    <x v="2158"/>
    <x v="2158"/>
    <x v="2156"/>
    <n v="300000"/>
    <n v="19770.11"/>
    <x v="2"/>
    <x v="0"/>
    <s v="USD"/>
    <n v="1360009774"/>
    <n v="1356121774"/>
    <b v="0"/>
    <n v="311"/>
    <x v="1"/>
    <x v="17"/>
    <n v="6.5900366666666672"/>
    <n v="63.569485530546629"/>
    <x v="6"/>
    <x v="17"/>
  </r>
  <r>
    <x v="2159"/>
    <x v="2159"/>
    <x v="2157"/>
    <n v="3600"/>
    <n v="26"/>
    <x v="2"/>
    <x v="0"/>
    <s v="USD"/>
    <n v="1310837574"/>
    <n v="1308245574"/>
    <b v="0"/>
    <n v="2"/>
    <x v="1"/>
    <x v="17"/>
    <n v="0.72222222222222221"/>
    <n v="13"/>
    <x v="6"/>
    <x v="17"/>
  </r>
  <r>
    <x v="2160"/>
    <x v="2160"/>
    <x v="2158"/>
    <n v="10000"/>
    <n v="85"/>
    <x v="2"/>
    <x v="0"/>
    <s v="USD"/>
    <n v="1337447105"/>
    <n v="1334855105"/>
    <b v="0"/>
    <n v="16"/>
    <x v="1"/>
    <x v="17"/>
    <n v="0.85000000000000009"/>
    <n v="5.3125"/>
    <x v="6"/>
    <x v="17"/>
  </r>
  <r>
    <x v="2161"/>
    <x v="2161"/>
    <x v="2159"/>
    <n v="400"/>
    <n v="463"/>
    <x v="0"/>
    <x v="0"/>
    <s v="USD"/>
    <n v="1443040059"/>
    <n v="1440448059"/>
    <b v="0"/>
    <n v="13"/>
    <x v="0"/>
    <x v="11"/>
    <n v="115.75"/>
    <n v="35.615384615384613"/>
    <x v="4"/>
    <x v="11"/>
  </r>
  <r>
    <x v="2162"/>
    <x v="2162"/>
    <x v="2160"/>
    <n v="4500"/>
    <n v="5052"/>
    <x v="0"/>
    <x v="0"/>
    <s v="USD"/>
    <n v="1406226191"/>
    <n v="1403547791"/>
    <b v="0"/>
    <n v="58"/>
    <x v="0"/>
    <x v="11"/>
    <n v="112.26666666666667"/>
    <n v="87.103448275862064"/>
    <x v="4"/>
    <x v="11"/>
  </r>
  <r>
    <x v="2163"/>
    <x v="2163"/>
    <x v="2161"/>
    <n v="2500"/>
    <n v="3305"/>
    <x v="0"/>
    <x v="0"/>
    <s v="USD"/>
    <n v="1433735400"/>
    <n v="1429306520"/>
    <b v="0"/>
    <n v="44"/>
    <x v="0"/>
    <x v="11"/>
    <n v="132.20000000000002"/>
    <n v="75.11363636363636"/>
    <x v="4"/>
    <x v="11"/>
  </r>
  <r>
    <x v="2164"/>
    <x v="2164"/>
    <x v="2162"/>
    <n v="5500"/>
    <n v="5645"/>
    <x v="0"/>
    <x v="0"/>
    <s v="USD"/>
    <n v="1466827140"/>
    <n v="1464196414"/>
    <b v="0"/>
    <n v="83"/>
    <x v="0"/>
    <x v="11"/>
    <n v="102.63636363636364"/>
    <n v="68.01204819277109"/>
    <x v="4"/>
    <x v="11"/>
  </r>
  <r>
    <x v="2165"/>
    <x v="2165"/>
    <x v="2163"/>
    <n v="2500"/>
    <n v="3466"/>
    <x v="0"/>
    <x v="6"/>
    <s v="EUR"/>
    <n v="1460127635"/>
    <n v="1457539235"/>
    <b v="0"/>
    <n v="117"/>
    <x v="0"/>
    <x v="11"/>
    <n v="138.64000000000001"/>
    <n v="29.623931623931625"/>
    <x v="4"/>
    <x v="11"/>
  </r>
  <r>
    <x v="2166"/>
    <x v="2166"/>
    <x v="2164"/>
    <n v="2000"/>
    <n v="2932"/>
    <x v="0"/>
    <x v="0"/>
    <s v="USD"/>
    <n v="1417813618"/>
    <n v="1413922018"/>
    <b v="0"/>
    <n v="32"/>
    <x v="0"/>
    <x v="11"/>
    <n v="146.6"/>
    <n v="91.625"/>
    <x v="4"/>
    <x v="11"/>
  </r>
  <r>
    <x v="2167"/>
    <x v="2167"/>
    <x v="2165"/>
    <n v="150"/>
    <n v="180"/>
    <x v="0"/>
    <x v="0"/>
    <s v="USD"/>
    <n v="1347672937"/>
    <n v="1346463337"/>
    <b v="0"/>
    <n v="8"/>
    <x v="0"/>
    <x v="11"/>
    <n v="120"/>
    <n v="22.5"/>
    <x v="4"/>
    <x v="11"/>
  </r>
  <r>
    <x v="2168"/>
    <x v="2168"/>
    <x v="2166"/>
    <n v="18000"/>
    <n v="21884.69"/>
    <x v="0"/>
    <x v="0"/>
    <s v="USD"/>
    <n v="1486702800"/>
    <n v="1484058261"/>
    <b v="0"/>
    <n v="340"/>
    <x v="0"/>
    <x v="11"/>
    <n v="121.5816111111111"/>
    <n v="64.366735294117646"/>
    <x v="4"/>
    <x v="11"/>
  </r>
  <r>
    <x v="2169"/>
    <x v="2169"/>
    <x v="2167"/>
    <n v="153"/>
    <n v="153"/>
    <x v="0"/>
    <x v="0"/>
    <s v="USD"/>
    <n v="1488473351"/>
    <n v="1488214151"/>
    <b v="0"/>
    <n v="7"/>
    <x v="0"/>
    <x v="11"/>
    <n v="100"/>
    <n v="21.857142857142858"/>
    <x v="4"/>
    <x v="11"/>
  </r>
  <r>
    <x v="2170"/>
    <x v="2170"/>
    <x v="2168"/>
    <n v="350"/>
    <n v="633"/>
    <x v="0"/>
    <x v="0"/>
    <s v="USD"/>
    <n v="1440266422"/>
    <n v="1436810422"/>
    <b v="0"/>
    <n v="19"/>
    <x v="0"/>
    <x v="11"/>
    <n v="180.85714285714286"/>
    <n v="33.315789473684212"/>
    <x v="4"/>
    <x v="11"/>
  </r>
  <r>
    <x v="2171"/>
    <x v="2171"/>
    <x v="2169"/>
    <n v="4000"/>
    <n v="4243"/>
    <x v="0"/>
    <x v="0"/>
    <s v="USD"/>
    <n v="1434949200"/>
    <n v="1431903495"/>
    <b v="0"/>
    <n v="47"/>
    <x v="0"/>
    <x v="11"/>
    <n v="106.075"/>
    <n v="90.276595744680847"/>
    <x v="4"/>
    <x v="11"/>
  </r>
  <r>
    <x v="2172"/>
    <x v="2172"/>
    <x v="2170"/>
    <n v="1000"/>
    <n v="1000"/>
    <x v="0"/>
    <x v="0"/>
    <s v="USD"/>
    <n v="1429365320"/>
    <n v="1426773320"/>
    <b v="0"/>
    <n v="13"/>
    <x v="0"/>
    <x v="11"/>
    <n v="100"/>
    <n v="76.92307692307692"/>
    <x v="4"/>
    <x v="11"/>
  </r>
  <r>
    <x v="2173"/>
    <x v="2173"/>
    <x v="2171"/>
    <n v="4200"/>
    <n v="5331"/>
    <x v="0"/>
    <x v="0"/>
    <s v="USD"/>
    <n v="1378785540"/>
    <n v="1376066243"/>
    <b v="0"/>
    <n v="90"/>
    <x v="0"/>
    <x v="11"/>
    <n v="126.92857142857143"/>
    <n v="59.233333333333334"/>
    <x v="4"/>
    <x v="11"/>
  </r>
  <r>
    <x v="2174"/>
    <x v="2174"/>
    <x v="2172"/>
    <n v="4000"/>
    <n v="4119"/>
    <x v="0"/>
    <x v="1"/>
    <s v="GBP"/>
    <n v="1462453307"/>
    <n v="1459861307"/>
    <b v="0"/>
    <n v="63"/>
    <x v="0"/>
    <x v="11"/>
    <n v="102.97499999999999"/>
    <n v="65.38095238095238"/>
    <x v="4"/>
    <x v="11"/>
  </r>
  <r>
    <x v="2175"/>
    <x v="2175"/>
    <x v="2173"/>
    <n v="700"/>
    <n v="1750"/>
    <x v="0"/>
    <x v="0"/>
    <s v="USD"/>
    <n v="1469059986"/>
    <n v="1468455186"/>
    <b v="0"/>
    <n v="26"/>
    <x v="0"/>
    <x v="11"/>
    <n v="250"/>
    <n v="67.307692307692307"/>
    <x v="4"/>
    <x v="11"/>
  </r>
  <r>
    <x v="2176"/>
    <x v="2176"/>
    <x v="2174"/>
    <n v="5000"/>
    <n v="6301"/>
    <x v="0"/>
    <x v="0"/>
    <s v="USD"/>
    <n v="1430579509"/>
    <n v="1427987509"/>
    <b v="0"/>
    <n v="71"/>
    <x v="0"/>
    <x v="11"/>
    <n v="126.02"/>
    <n v="88.74647887323944"/>
    <x v="4"/>
    <x v="11"/>
  </r>
  <r>
    <x v="2177"/>
    <x v="2177"/>
    <x v="2175"/>
    <n v="2500"/>
    <n v="2503"/>
    <x v="0"/>
    <x v="0"/>
    <s v="USD"/>
    <n v="1465192867"/>
    <n v="1463032867"/>
    <b v="0"/>
    <n v="38"/>
    <x v="0"/>
    <x v="11"/>
    <n v="100.12"/>
    <n v="65.868421052631575"/>
    <x v="4"/>
    <x v="11"/>
  </r>
  <r>
    <x v="2178"/>
    <x v="2178"/>
    <x v="2176"/>
    <n v="25000"/>
    <n v="34660"/>
    <x v="0"/>
    <x v="0"/>
    <s v="USD"/>
    <n v="1484752597"/>
    <n v="1482160597"/>
    <b v="0"/>
    <n v="859"/>
    <x v="0"/>
    <x v="11"/>
    <n v="138.64000000000001"/>
    <n v="40.349243306169967"/>
    <x v="4"/>
    <x v="11"/>
  </r>
  <r>
    <x v="2179"/>
    <x v="2179"/>
    <x v="2177"/>
    <n v="1000"/>
    <n v="1614"/>
    <x v="0"/>
    <x v="0"/>
    <s v="USD"/>
    <n v="1428725192"/>
    <n v="1426133192"/>
    <b v="0"/>
    <n v="21"/>
    <x v="0"/>
    <x v="11"/>
    <n v="161.4"/>
    <n v="76.857142857142861"/>
    <x v="4"/>
    <x v="11"/>
  </r>
  <r>
    <x v="2180"/>
    <x v="2180"/>
    <x v="2178"/>
    <n v="5000"/>
    <n v="5359.21"/>
    <x v="0"/>
    <x v="0"/>
    <s v="USD"/>
    <n v="1447434268"/>
    <n v="1443801868"/>
    <b v="0"/>
    <n v="78"/>
    <x v="0"/>
    <x v="11"/>
    <n v="107.18419999999999"/>
    <n v="68.707820512820518"/>
    <x v="4"/>
    <x v="11"/>
  </r>
  <r>
    <x v="2181"/>
    <x v="2181"/>
    <x v="2179"/>
    <n v="2000"/>
    <n v="3062"/>
    <x v="0"/>
    <x v="0"/>
    <s v="USD"/>
    <n v="1487635653"/>
    <n v="1486426053"/>
    <b v="0"/>
    <n v="53"/>
    <x v="0"/>
    <x v="32"/>
    <n v="153.1"/>
    <n v="57.773584905660378"/>
    <x v="6"/>
    <x v="32"/>
  </r>
  <r>
    <x v="2182"/>
    <x v="2182"/>
    <x v="2180"/>
    <n v="3000"/>
    <n v="15725"/>
    <x v="0"/>
    <x v="5"/>
    <s v="CAD"/>
    <n v="1412285825"/>
    <n v="1409261825"/>
    <b v="0"/>
    <n v="356"/>
    <x v="0"/>
    <x v="32"/>
    <n v="524.16666666666663"/>
    <n v="44.171348314606739"/>
    <x v="6"/>
    <x v="32"/>
  </r>
  <r>
    <x v="2183"/>
    <x v="2183"/>
    <x v="2181"/>
    <n v="1800"/>
    <n v="8807"/>
    <x v="0"/>
    <x v="0"/>
    <s v="USD"/>
    <n v="1486616400"/>
    <n v="1484037977"/>
    <b v="0"/>
    <n v="279"/>
    <x v="0"/>
    <x v="32"/>
    <n v="489.27777777777777"/>
    <n v="31.566308243727597"/>
    <x v="6"/>
    <x v="32"/>
  </r>
  <r>
    <x v="2184"/>
    <x v="2184"/>
    <x v="2182"/>
    <n v="10000"/>
    <n v="28474"/>
    <x v="0"/>
    <x v="0"/>
    <s v="USD"/>
    <n v="1453737600"/>
    <n v="1452530041"/>
    <b v="1"/>
    <n v="266"/>
    <x v="0"/>
    <x v="32"/>
    <n v="284.74"/>
    <n v="107.04511278195488"/>
    <x v="6"/>
    <x v="32"/>
  </r>
  <r>
    <x v="2185"/>
    <x v="2185"/>
    <x v="2183"/>
    <n v="5000"/>
    <n v="92848.5"/>
    <x v="0"/>
    <x v="1"/>
    <s v="GBP"/>
    <n v="1364286239"/>
    <n v="1360830239"/>
    <b v="0"/>
    <n v="623"/>
    <x v="0"/>
    <x v="32"/>
    <n v="1856.97"/>
    <n v="149.03451043338683"/>
    <x v="6"/>
    <x v="32"/>
  </r>
  <r>
    <x v="2186"/>
    <x v="2186"/>
    <x v="2184"/>
    <n v="20000"/>
    <n v="21935"/>
    <x v="0"/>
    <x v="0"/>
    <s v="USD"/>
    <n v="1473213600"/>
    <n v="1470062743"/>
    <b v="0"/>
    <n v="392"/>
    <x v="0"/>
    <x v="32"/>
    <n v="109.67499999999998"/>
    <n v="55.956632653061227"/>
    <x v="6"/>
    <x v="32"/>
  </r>
  <r>
    <x v="2187"/>
    <x v="2187"/>
    <x v="2185"/>
    <n v="20000"/>
    <n v="202928.5"/>
    <x v="0"/>
    <x v="0"/>
    <s v="USD"/>
    <n v="1428033540"/>
    <n v="1425531666"/>
    <b v="1"/>
    <n v="3562"/>
    <x v="0"/>
    <x v="32"/>
    <n v="1014.6425"/>
    <n v="56.970381807973048"/>
    <x v="6"/>
    <x v="32"/>
  </r>
  <r>
    <x v="2188"/>
    <x v="2188"/>
    <x v="2186"/>
    <n v="5494"/>
    <n v="22645"/>
    <x v="0"/>
    <x v="2"/>
    <s v="AUD"/>
    <n v="1477414800"/>
    <n v="1474380241"/>
    <b v="0"/>
    <n v="514"/>
    <x v="0"/>
    <x v="32"/>
    <n v="412.17692027666544"/>
    <n v="44.056420233463037"/>
    <x v="6"/>
    <x v="32"/>
  </r>
  <r>
    <x v="2189"/>
    <x v="2189"/>
    <x v="2187"/>
    <n v="1200"/>
    <n v="6039"/>
    <x v="0"/>
    <x v="1"/>
    <s v="GBP"/>
    <n v="1461276000"/>
    <n v="1460055300"/>
    <b v="0"/>
    <n v="88"/>
    <x v="0"/>
    <x v="32"/>
    <n v="503.25"/>
    <n v="68.625"/>
    <x v="6"/>
    <x v="32"/>
  </r>
  <r>
    <x v="2190"/>
    <x v="2190"/>
    <x v="2188"/>
    <n v="19000"/>
    <n v="35076"/>
    <x v="0"/>
    <x v="0"/>
    <s v="USD"/>
    <n v="1458716340"/>
    <n v="1455721204"/>
    <b v="0"/>
    <n v="537"/>
    <x v="0"/>
    <x v="32"/>
    <n v="184.61052631578946"/>
    <n v="65.318435754189949"/>
    <x v="6"/>
    <x v="32"/>
  </r>
  <r>
    <x v="2191"/>
    <x v="2191"/>
    <x v="2189"/>
    <n v="750"/>
    <n v="898"/>
    <x v="0"/>
    <x v="1"/>
    <s v="GBP"/>
    <n v="1487102427"/>
    <n v="1486065627"/>
    <b v="0"/>
    <n v="25"/>
    <x v="0"/>
    <x v="32"/>
    <n v="119.73333333333333"/>
    <n v="35.92"/>
    <x v="6"/>
    <x v="32"/>
  </r>
  <r>
    <x v="2192"/>
    <x v="2192"/>
    <x v="2190"/>
    <n v="12000"/>
    <n v="129748.82"/>
    <x v="0"/>
    <x v="1"/>
    <s v="GBP"/>
    <n v="1481842800"/>
    <n v="1479414344"/>
    <b v="0"/>
    <n v="3238"/>
    <x v="0"/>
    <x v="32"/>
    <n v="1081.2401666666667"/>
    <n v="40.070667078443485"/>
    <x v="6"/>
    <x v="32"/>
  </r>
  <r>
    <x v="2193"/>
    <x v="2193"/>
    <x v="2191"/>
    <n v="15000"/>
    <n v="67856"/>
    <x v="0"/>
    <x v="0"/>
    <s v="USD"/>
    <n v="1479704340"/>
    <n v="1477043072"/>
    <b v="0"/>
    <n v="897"/>
    <x v="0"/>
    <x v="32"/>
    <n v="452.37333333333333"/>
    <n v="75.647714604236342"/>
    <x v="6"/>
    <x v="32"/>
  </r>
  <r>
    <x v="2194"/>
    <x v="2194"/>
    <x v="2192"/>
    <n v="10000"/>
    <n v="53737"/>
    <x v="0"/>
    <x v="0"/>
    <s v="USD"/>
    <n v="1459012290"/>
    <n v="1456423890"/>
    <b v="0"/>
    <n v="878"/>
    <x v="0"/>
    <x v="32"/>
    <n v="537.37"/>
    <n v="61.203872437357631"/>
    <x v="6"/>
    <x v="32"/>
  </r>
  <r>
    <x v="2195"/>
    <x v="2195"/>
    <x v="2193"/>
    <n v="4600"/>
    <n v="5535"/>
    <x v="0"/>
    <x v="0"/>
    <s v="USD"/>
    <n v="1439317900"/>
    <n v="1436725900"/>
    <b v="0"/>
    <n v="115"/>
    <x v="0"/>
    <x v="32"/>
    <n v="120.32608695652173"/>
    <n v="48.130434782608695"/>
    <x v="6"/>
    <x v="32"/>
  </r>
  <r>
    <x v="2196"/>
    <x v="2196"/>
    <x v="2194"/>
    <n v="14000"/>
    <n v="15937"/>
    <x v="0"/>
    <x v="0"/>
    <s v="USD"/>
    <n v="1480662000"/>
    <n v="1478000502"/>
    <b v="0"/>
    <n v="234"/>
    <x v="0"/>
    <x v="32"/>
    <n v="113.83571428571429"/>
    <n v="68.106837606837601"/>
    <x v="6"/>
    <x v="32"/>
  </r>
  <r>
    <x v="2197"/>
    <x v="2197"/>
    <x v="2195"/>
    <n v="30000"/>
    <n v="285309.33"/>
    <x v="0"/>
    <x v="0"/>
    <s v="USD"/>
    <n v="1425132059"/>
    <n v="1422540059"/>
    <b v="0"/>
    <n v="4330"/>
    <x v="0"/>
    <x v="32"/>
    <n v="951.03109999999992"/>
    <n v="65.891300230946882"/>
    <x v="6"/>
    <x v="32"/>
  </r>
  <r>
    <x v="2198"/>
    <x v="2198"/>
    <x v="2196"/>
    <n v="40000"/>
    <n v="53157"/>
    <x v="0"/>
    <x v="0"/>
    <s v="USD"/>
    <n v="1447507200"/>
    <n v="1444911600"/>
    <b v="0"/>
    <n v="651"/>
    <x v="0"/>
    <x v="32"/>
    <n v="132.89249999999998"/>
    <n v="81.654377880184327"/>
    <x v="6"/>
    <x v="32"/>
  </r>
  <r>
    <x v="2199"/>
    <x v="2199"/>
    <x v="2197"/>
    <n v="9000"/>
    <n v="13228"/>
    <x v="0"/>
    <x v="17"/>
    <s v="EUR"/>
    <n v="1444903198"/>
    <n v="1442311198"/>
    <b v="1"/>
    <n v="251"/>
    <x v="0"/>
    <x v="32"/>
    <n v="146.97777777777779"/>
    <n v="52.701195219123505"/>
    <x v="6"/>
    <x v="32"/>
  </r>
  <r>
    <x v="2200"/>
    <x v="2200"/>
    <x v="2198"/>
    <n v="2000"/>
    <n v="10843"/>
    <x v="0"/>
    <x v="1"/>
    <s v="GBP"/>
    <n v="1436151600"/>
    <n v="1433775668"/>
    <b v="0"/>
    <n v="263"/>
    <x v="0"/>
    <x v="32"/>
    <n v="542.15"/>
    <n v="41.228136882129277"/>
    <x v="6"/>
    <x v="32"/>
  </r>
  <r>
    <x v="2201"/>
    <x v="2201"/>
    <x v="2199"/>
    <n v="110"/>
    <n v="420.99"/>
    <x v="0"/>
    <x v="1"/>
    <s v="GBP"/>
    <n v="1358367565"/>
    <n v="1357157965"/>
    <b v="0"/>
    <n v="28"/>
    <x v="0"/>
    <x v="15"/>
    <n v="382.71818181818185"/>
    <n v="15.035357142857142"/>
    <x v="4"/>
    <x v="15"/>
  </r>
  <r>
    <x v="2202"/>
    <x v="2202"/>
    <x v="2200"/>
    <n v="4000"/>
    <n v="28167.25"/>
    <x v="0"/>
    <x v="0"/>
    <s v="USD"/>
    <n v="1351801368"/>
    <n v="1349209368"/>
    <b v="0"/>
    <n v="721"/>
    <x v="0"/>
    <x v="15"/>
    <n v="704.18124999999998"/>
    <n v="39.066920943134534"/>
    <x v="4"/>
    <x v="15"/>
  </r>
  <r>
    <x v="2203"/>
    <x v="2203"/>
    <x v="2201"/>
    <n v="2000"/>
    <n v="2191"/>
    <x v="0"/>
    <x v="5"/>
    <s v="CAD"/>
    <n v="1443127082"/>
    <n v="1440535082"/>
    <b v="0"/>
    <n v="50"/>
    <x v="0"/>
    <x v="15"/>
    <n v="109.55"/>
    <n v="43.82"/>
    <x v="4"/>
    <x v="15"/>
  </r>
  <r>
    <x v="2204"/>
    <x v="2204"/>
    <x v="2202"/>
    <n v="1500"/>
    <n v="1993"/>
    <x v="0"/>
    <x v="0"/>
    <s v="USD"/>
    <n v="1362814119"/>
    <n v="1360222119"/>
    <b v="0"/>
    <n v="73"/>
    <x v="0"/>
    <x v="15"/>
    <n v="132.86666666666667"/>
    <n v="27.301369863013697"/>
    <x v="4"/>
    <x v="15"/>
  </r>
  <r>
    <x v="2205"/>
    <x v="2205"/>
    <x v="2203"/>
    <n v="750"/>
    <n v="1140"/>
    <x v="0"/>
    <x v="0"/>
    <s v="USD"/>
    <n v="1338579789"/>
    <n v="1335987789"/>
    <b v="0"/>
    <n v="27"/>
    <x v="0"/>
    <x v="15"/>
    <n v="152"/>
    <n v="42.222222222222221"/>
    <x v="4"/>
    <x v="15"/>
  </r>
  <r>
    <x v="2206"/>
    <x v="2206"/>
    <x v="2204"/>
    <n v="1100"/>
    <n v="1130"/>
    <x v="0"/>
    <x v="0"/>
    <s v="USD"/>
    <n v="1334556624"/>
    <n v="1333001424"/>
    <b v="0"/>
    <n v="34"/>
    <x v="0"/>
    <x v="15"/>
    <n v="102.72727272727273"/>
    <n v="33.235294117647058"/>
    <x v="4"/>
    <x v="15"/>
  </r>
  <r>
    <x v="2207"/>
    <x v="2207"/>
    <x v="2205"/>
    <n v="2000"/>
    <n v="2000"/>
    <x v="0"/>
    <x v="0"/>
    <s v="USD"/>
    <n v="1384580373"/>
    <n v="1381984773"/>
    <b v="0"/>
    <n v="7"/>
    <x v="0"/>
    <x v="15"/>
    <n v="100"/>
    <n v="285.71428571428572"/>
    <x v="4"/>
    <x v="15"/>
  </r>
  <r>
    <x v="2208"/>
    <x v="2208"/>
    <x v="2206"/>
    <n v="1000"/>
    <n v="1016"/>
    <x v="0"/>
    <x v="0"/>
    <s v="USD"/>
    <n v="1333771200"/>
    <n v="1328649026"/>
    <b v="0"/>
    <n v="24"/>
    <x v="0"/>
    <x v="15"/>
    <n v="101.6"/>
    <n v="42.333333333333336"/>
    <x v="4"/>
    <x v="15"/>
  </r>
  <r>
    <x v="2209"/>
    <x v="2209"/>
    <x v="2207"/>
    <n v="500"/>
    <n v="754"/>
    <x v="0"/>
    <x v="1"/>
    <s v="GBP"/>
    <n v="1397516400"/>
    <n v="1396524644"/>
    <b v="0"/>
    <n v="15"/>
    <x v="0"/>
    <x v="15"/>
    <n v="150.80000000000001"/>
    <n v="50.266666666666666"/>
    <x v="4"/>
    <x v="15"/>
  </r>
  <r>
    <x v="2210"/>
    <x v="2210"/>
    <x v="2208"/>
    <n v="4000"/>
    <n v="4457"/>
    <x v="0"/>
    <x v="0"/>
    <s v="USD"/>
    <n v="1334424960"/>
    <n v="1329442510"/>
    <b v="0"/>
    <n v="72"/>
    <x v="0"/>
    <x v="15"/>
    <n v="111.425"/>
    <n v="61.902777777777779"/>
    <x v="4"/>
    <x v="15"/>
  </r>
  <r>
    <x v="2211"/>
    <x v="2211"/>
    <x v="2209"/>
    <n v="2500"/>
    <n v="4890"/>
    <x v="0"/>
    <x v="0"/>
    <s v="USD"/>
    <n v="1397113140"/>
    <n v="1395168625"/>
    <b v="0"/>
    <n v="120"/>
    <x v="0"/>
    <x v="15"/>
    <n v="195.6"/>
    <n v="40.75"/>
    <x v="4"/>
    <x v="15"/>
  </r>
  <r>
    <x v="2212"/>
    <x v="2212"/>
    <x v="2210"/>
    <n v="6000"/>
    <n v="6863"/>
    <x v="0"/>
    <x v="0"/>
    <s v="USD"/>
    <n v="1383526800"/>
    <n v="1380650177"/>
    <b v="0"/>
    <n v="123"/>
    <x v="0"/>
    <x v="15"/>
    <n v="114.38333333333333"/>
    <n v="55.796747967479675"/>
    <x v="4"/>
    <x v="15"/>
  </r>
  <r>
    <x v="2213"/>
    <x v="2213"/>
    <x v="2211"/>
    <n v="5"/>
    <n v="10"/>
    <x v="0"/>
    <x v="0"/>
    <s v="USD"/>
    <n v="1431719379"/>
    <n v="1429127379"/>
    <b v="0"/>
    <n v="1"/>
    <x v="0"/>
    <x v="15"/>
    <n v="200"/>
    <n v="10"/>
    <x v="4"/>
    <x v="15"/>
  </r>
  <r>
    <x v="2214"/>
    <x v="2214"/>
    <x v="2212"/>
    <n v="600"/>
    <n v="1755.01"/>
    <x v="0"/>
    <x v="0"/>
    <s v="USD"/>
    <n v="1391713248"/>
    <n v="1389121248"/>
    <b v="0"/>
    <n v="24"/>
    <x v="0"/>
    <x v="15"/>
    <n v="292.50166666666667"/>
    <n v="73.125416666666666"/>
    <x v="4"/>
    <x v="15"/>
  </r>
  <r>
    <x v="2215"/>
    <x v="2215"/>
    <x v="2213"/>
    <n v="550"/>
    <n v="860"/>
    <x v="0"/>
    <x v="0"/>
    <s v="USD"/>
    <n v="1331621940"/>
    <n v="1329671572"/>
    <b v="0"/>
    <n v="33"/>
    <x v="0"/>
    <x v="15"/>
    <n v="156.36363636363637"/>
    <n v="26.060606060606062"/>
    <x v="4"/>
    <x v="15"/>
  </r>
  <r>
    <x v="2216"/>
    <x v="2216"/>
    <x v="2214"/>
    <n v="300"/>
    <n v="317"/>
    <x v="0"/>
    <x v="0"/>
    <s v="USD"/>
    <n v="1437674545"/>
    <n v="1436464945"/>
    <b v="0"/>
    <n v="14"/>
    <x v="0"/>
    <x v="15"/>
    <n v="105.66666666666666"/>
    <n v="22.642857142857142"/>
    <x v="4"/>
    <x v="15"/>
  </r>
  <r>
    <x v="2217"/>
    <x v="2217"/>
    <x v="2215"/>
    <n v="420"/>
    <n v="425"/>
    <x v="0"/>
    <x v="0"/>
    <s v="USD"/>
    <n v="1446451200"/>
    <n v="1445539113"/>
    <b v="0"/>
    <n v="9"/>
    <x v="0"/>
    <x v="15"/>
    <n v="101.19047619047619"/>
    <n v="47.222222222222221"/>
    <x v="4"/>
    <x v="15"/>
  </r>
  <r>
    <x v="2218"/>
    <x v="2218"/>
    <x v="2216"/>
    <n v="2000"/>
    <n v="2456.66"/>
    <x v="0"/>
    <x v="0"/>
    <s v="USD"/>
    <n v="1346198400"/>
    <n v="1344281383"/>
    <b v="0"/>
    <n v="76"/>
    <x v="0"/>
    <x v="15"/>
    <n v="122.833"/>
    <n v="32.324473684210524"/>
    <x v="4"/>
    <x v="15"/>
  </r>
  <r>
    <x v="2219"/>
    <x v="2219"/>
    <x v="2217"/>
    <n v="1000"/>
    <n v="1015"/>
    <x v="0"/>
    <x v="0"/>
    <s v="USD"/>
    <n v="1440004512"/>
    <n v="1437412512"/>
    <b v="0"/>
    <n v="19"/>
    <x v="0"/>
    <x v="15"/>
    <n v="101.49999999999999"/>
    <n v="53.421052631578945"/>
    <x v="4"/>
    <x v="15"/>
  </r>
  <r>
    <x v="2220"/>
    <x v="2220"/>
    <x v="2218"/>
    <n v="3500"/>
    <n v="3540"/>
    <x v="0"/>
    <x v="0"/>
    <s v="USD"/>
    <n v="1374888436"/>
    <n v="1372296436"/>
    <b v="0"/>
    <n v="69"/>
    <x v="0"/>
    <x v="15"/>
    <n v="101.14285714285714"/>
    <n v="51.304347826086953"/>
    <x v="4"/>
    <x v="15"/>
  </r>
  <r>
    <x v="2221"/>
    <x v="2221"/>
    <x v="2219"/>
    <n v="7500"/>
    <n v="8109"/>
    <x v="0"/>
    <x v="0"/>
    <s v="USD"/>
    <n v="1461369600"/>
    <n v="1458748809"/>
    <b v="0"/>
    <n v="218"/>
    <x v="0"/>
    <x v="32"/>
    <n v="108.11999999999999"/>
    <n v="37.197247706422019"/>
    <x v="6"/>
    <x v="32"/>
  </r>
  <r>
    <x v="2222"/>
    <x v="2222"/>
    <x v="2220"/>
    <n v="500"/>
    <n v="813"/>
    <x v="0"/>
    <x v="0"/>
    <s v="USD"/>
    <n v="1327776847"/>
    <n v="1325184847"/>
    <b v="0"/>
    <n v="30"/>
    <x v="0"/>
    <x v="32"/>
    <n v="162.6"/>
    <n v="27.1"/>
    <x v="6"/>
    <x v="32"/>
  </r>
  <r>
    <x v="2223"/>
    <x v="2223"/>
    <x v="2221"/>
    <n v="19500"/>
    <n v="20631"/>
    <x v="0"/>
    <x v="5"/>
    <s v="CAD"/>
    <n v="1435418568"/>
    <n v="1432826568"/>
    <b v="0"/>
    <n v="100"/>
    <x v="0"/>
    <x v="32"/>
    <n v="105.80000000000001"/>
    <n v="206.31"/>
    <x v="6"/>
    <x v="32"/>
  </r>
  <r>
    <x v="2224"/>
    <x v="2224"/>
    <x v="2222"/>
    <n v="10000"/>
    <n v="24315"/>
    <x v="0"/>
    <x v="0"/>
    <s v="USD"/>
    <n v="1477767600"/>
    <n v="1475337675"/>
    <b v="0"/>
    <n v="296"/>
    <x v="0"/>
    <x v="32"/>
    <n v="243.15000000000003"/>
    <n v="82.145270270270274"/>
    <x v="6"/>
    <x v="32"/>
  </r>
  <r>
    <x v="2225"/>
    <x v="2225"/>
    <x v="2223"/>
    <n v="21000"/>
    <n v="198415.01"/>
    <x v="0"/>
    <x v="1"/>
    <s v="GBP"/>
    <n v="1411326015"/>
    <n v="1408734015"/>
    <b v="0"/>
    <n v="1204"/>
    <x v="0"/>
    <x v="32"/>
    <n v="944.83338095238094"/>
    <n v="164.79651993355483"/>
    <x v="6"/>
    <x v="32"/>
  </r>
  <r>
    <x v="2226"/>
    <x v="2226"/>
    <x v="2224"/>
    <n v="18000"/>
    <n v="19523.310000000001"/>
    <x v="0"/>
    <x v="0"/>
    <s v="USD"/>
    <n v="1455253140"/>
    <n v="1452625822"/>
    <b v="0"/>
    <n v="321"/>
    <x v="0"/>
    <x v="32"/>
    <n v="108.46283333333334"/>
    <n v="60.820280373831778"/>
    <x v="6"/>
    <x v="32"/>
  </r>
  <r>
    <x v="2227"/>
    <x v="2227"/>
    <x v="2225"/>
    <n v="13000"/>
    <n v="20459"/>
    <x v="0"/>
    <x v="1"/>
    <s v="GBP"/>
    <n v="1384374155"/>
    <n v="1381778555"/>
    <b v="0"/>
    <n v="301"/>
    <x v="0"/>
    <x v="32"/>
    <n v="157.37692307692308"/>
    <n v="67.970099667774093"/>
    <x v="6"/>
    <x v="32"/>
  </r>
  <r>
    <x v="2228"/>
    <x v="2228"/>
    <x v="2226"/>
    <n v="1000"/>
    <n v="11744.9"/>
    <x v="0"/>
    <x v="12"/>
    <s v="EUR"/>
    <n v="1439707236"/>
    <n v="1437115236"/>
    <b v="0"/>
    <n v="144"/>
    <x v="0"/>
    <x v="32"/>
    <n v="1174.49"/>
    <n v="81.561805555555551"/>
    <x v="6"/>
    <x v="32"/>
  </r>
  <r>
    <x v="2229"/>
    <x v="2229"/>
    <x v="2227"/>
    <n v="8012"/>
    <n v="13704.33"/>
    <x v="0"/>
    <x v="0"/>
    <s v="USD"/>
    <n v="1378180800"/>
    <n v="1375113391"/>
    <b v="0"/>
    <n v="539"/>
    <x v="0"/>
    <x v="32"/>
    <n v="171.04755366949576"/>
    <n v="25.42547309833024"/>
    <x v="6"/>
    <x v="32"/>
  </r>
  <r>
    <x v="2230"/>
    <x v="2230"/>
    <x v="2228"/>
    <n v="8500"/>
    <n v="10706"/>
    <x v="0"/>
    <x v="0"/>
    <s v="USD"/>
    <n v="1398460127"/>
    <n v="1395868127"/>
    <b v="0"/>
    <n v="498"/>
    <x v="0"/>
    <x v="32"/>
    <n v="125.95294117647057"/>
    <n v="21.497991967871485"/>
    <x v="6"/>
    <x v="32"/>
  </r>
  <r>
    <x v="2231"/>
    <x v="2231"/>
    <x v="2229"/>
    <n v="2500"/>
    <n v="30303.24"/>
    <x v="0"/>
    <x v="0"/>
    <s v="USD"/>
    <n v="1372136400"/>
    <n v="1369864301"/>
    <b v="0"/>
    <n v="1113"/>
    <x v="0"/>
    <x v="32"/>
    <n v="1212.1296000000002"/>
    <n v="27.226630727762803"/>
    <x v="6"/>
    <x v="32"/>
  </r>
  <r>
    <x v="2232"/>
    <x v="2232"/>
    <x v="2230"/>
    <n v="5000"/>
    <n v="24790"/>
    <x v="0"/>
    <x v="0"/>
    <s v="USD"/>
    <n v="1405738800"/>
    <n v="1402945408"/>
    <b v="0"/>
    <n v="988"/>
    <x v="0"/>
    <x v="32"/>
    <n v="495.8"/>
    <n v="25.091093117408906"/>
    <x v="6"/>
    <x v="32"/>
  </r>
  <r>
    <x v="2233"/>
    <x v="2233"/>
    <x v="2231"/>
    <n v="2500"/>
    <n v="8301"/>
    <x v="0"/>
    <x v="1"/>
    <s v="GBP"/>
    <n v="1450051200"/>
    <n v="1448269539"/>
    <b v="0"/>
    <n v="391"/>
    <x v="0"/>
    <x v="32"/>
    <n v="332.03999999999996"/>
    <n v="21.230179028132991"/>
    <x v="6"/>
    <x v="32"/>
  </r>
  <r>
    <x v="2234"/>
    <x v="2234"/>
    <x v="2232"/>
    <n v="100"/>
    <n v="1165"/>
    <x v="0"/>
    <x v="0"/>
    <s v="USD"/>
    <n v="1483645647"/>
    <n v="1481053647"/>
    <b v="0"/>
    <n v="28"/>
    <x v="0"/>
    <x v="32"/>
    <n v="1165"/>
    <n v="41.607142857142854"/>
    <x v="6"/>
    <x v="32"/>
  </r>
  <r>
    <x v="2235"/>
    <x v="2235"/>
    <x v="2233"/>
    <n v="13000"/>
    <n v="19931"/>
    <x v="0"/>
    <x v="5"/>
    <s v="CAD"/>
    <n v="1427585511"/>
    <n v="1424997111"/>
    <b v="0"/>
    <n v="147"/>
    <x v="0"/>
    <x v="32"/>
    <n v="153.3153846153846"/>
    <n v="135.58503401360545"/>
    <x v="6"/>
    <x v="32"/>
  </r>
  <r>
    <x v="2236"/>
    <x v="2236"/>
    <x v="2234"/>
    <n v="2800"/>
    <n v="15039"/>
    <x v="0"/>
    <x v="0"/>
    <s v="USD"/>
    <n v="1454338123"/>
    <n v="1451746123"/>
    <b v="0"/>
    <n v="680"/>
    <x v="0"/>
    <x v="32"/>
    <n v="537.10714285714289"/>
    <n v="22.116176470588236"/>
    <x v="6"/>
    <x v="32"/>
  </r>
  <r>
    <x v="2237"/>
    <x v="2237"/>
    <x v="2235"/>
    <n v="18000"/>
    <n v="63527"/>
    <x v="0"/>
    <x v="0"/>
    <s v="USD"/>
    <n v="1415779140"/>
    <n v="1412294683"/>
    <b v="0"/>
    <n v="983"/>
    <x v="0"/>
    <x v="32"/>
    <n v="352.92777777777775"/>
    <n v="64.625635808748726"/>
    <x v="6"/>
    <x v="32"/>
  </r>
  <r>
    <x v="2238"/>
    <x v="2238"/>
    <x v="2236"/>
    <n v="4000"/>
    <n v="5496"/>
    <x v="0"/>
    <x v="12"/>
    <s v="EUR"/>
    <n v="1489157716"/>
    <n v="1486565716"/>
    <b v="0"/>
    <n v="79"/>
    <x v="0"/>
    <x v="32"/>
    <n v="137.4"/>
    <n v="69.569620253164558"/>
    <x v="6"/>
    <x v="32"/>
  </r>
  <r>
    <x v="2239"/>
    <x v="2239"/>
    <x v="2237"/>
    <n v="25000"/>
    <n v="32006.67"/>
    <x v="0"/>
    <x v="0"/>
    <s v="USD"/>
    <n v="1385870520"/>
    <n v="1382742014"/>
    <b v="0"/>
    <n v="426"/>
    <x v="0"/>
    <x v="32"/>
    <n v="128.02668"/>
    <n v="75.133028169014082"/>
    <x v="6"/>
    <x v="32"/>
  </r>
  <r>
    <x v="2240"/>
    <x v="2240"/>
    <x v="2238"/>
    <n v="5000"/>
    <n v="13534"/>
    <x v="0"/>
    <x v="0"/>
    <s v="USD"/>
    <n v="1461354544"/>
    <n v="1458762544"/>
    <b v="0"/>
    <n v="96"/>
    <x v="0"/>
    <x v="32"/>
    <n v="270.68"/>
    <n v="140.97916666666666"/>
    <x v="6"/>
    <x v="32"/>
  </r>
  <r>
    <x v="2241"/>
    <x v="2241"/>
    <x v="2239"/>
    <n v="1000"/>
    <n v="8064"/>
    <x v="0"/>
    <x v="1"/>
    <s v="GBP"/>
    <n v="1488484300"/>
    <n v="1485892300"/>
    <b v="0"/>
    <n v="163"/>
    <x v="0"/>
    <x v="32"/>
    <n v="806.4"/>
    <n v="49.472392638036808"/>
    <x v="6"/>
    <x v="32"/>
  </r>
  <r>
    <x v="2242"/>
    <x v="2242"/>
    <x v="2240"/>
    <n v="10000"/>
    <n v="136009.76"/>
    <x v="0"/>
    <x v="0"/>
    <s v="USD"/>
    <n v="1385521320"/>
    <n v="1382449733"/>
    <b v="0"/>
    <n v="2525"/>
    <x v="0"/>
    <x v="32"/>
    <n v="1360.0976000000001"/>
    <n v="53.865251485148519"/>
    <x v="6"/>
    <x v="32"/>
  </r>
  <r>
    <x v="2243"/>
    <x v="2243"/>
    <x v="2241"/>
    <n v="1"/>
    <n v="9302.5"/>
    <x v="0"/>
    <x v="0"/>
    <s v="USD"/>
    <n v="1489374000"/>
    <n v="1488823290"/>
    <b v="0"/>
    <n v="2035"/>
    <x v="0"/>
    <x v="32"/>
    <n v="930250"/>
    <n v="4.5712530712530715"/>
    <x v="6"/>
    <x v="32"/>
  </r>
  <r>
    <x v="2244"/>
    <x v="2244"/>
    <x v="2242"/>
    <n v="5000"/>
    <n v="18851"/>
    <x v="0"/>
    <x v="0"/>
    <s v="USD"/>
    <n v="1476649800"/>
    <n v="1475609946"/>
    <b v="0"/>
    <n v="290"/>
    <x v="0"/>
    <x v="32"/>
    <n v="377.02"/>
    <n v="65.00344827586207"/>
    <x v="6"/>
    <x v="32"/>
  </r>
  <r>
    <x v="2245"/>
    <x v="2245"/>
    <x v="2243"/>
    <n v="4000"/>
    <n v="105881"/>
    <x v="0"/>
    <x v="0"/>
    <s v="USD"/>
    <n v="1393005600"/>
    <n v="1390323617"/>
    <b v="0"/>
    <n v="1980"/>
    <x v="0"/>
    <x v="32"/>
    <n v="2647.0250000000001"/>
    <n v="53.475252525252522"/>
    <x v="6"/>
    <x v="32"/>
  </r>
  <r>
    <x v="2246"/>
    <x v="2246"/>
    <x v="2244"/>
    <n v="2500"/>
    <n v="2503"/>
    <x v="0"/>
    <x v="1"/>
    <s v="GBP"/>
    <n v="1441393210"/>
    <n v="1438801210"/>
    <b v="0"/>
    <n v="57"/>
    <x v="0"/>
    <x v="32"/>
    <n v="100.12"/>
    <n v="43.912280701754383"/>
    <x v="6"/>
    <x v="32"/>
  </r>
  <r>
    <x v="2247"/>
    <x v="2247"/>
    <x v="2245"/>
    <n v="18500"/>
    <n v="19324"/>
    <x v="0"/>
    <x v="0"/>
    <s v="USD"/>
    <n v="1438185565"/>
    <n v="1436975965"/>
    <b v="0"/>
    <n v="380"/>
    <x v="0"/>
    <x v="32"/>
    <n v="104.45405405405405"/>
    <n v="50.852631578947367"/>
    <x v="6"/>
    <x v="32"/>
  </r>
  <r>
    <x v="2248"/>
    <x v="2248"/>
    <x v="2246"/>
    <n v="7000"/>
    <n v="7505"/>
    <x v="0"/>
    <x v="1"/>
    <s v="GBP"/>
    <n v="1481749278"/>
    <n v="1479157278"/>
    <b v="0"/>
    <n v="128"/>
    <x v="0"/>
    <x v="32"/>
    <n v="107.21428571428571"/>
    <n v="58.6328125"/>
    <x v="6"/>
    <x v="32"/>
  </r>
  <r>
    <x v="2249"/>
    <x v="2249"/>
    <x v="2247"/>
    <n v="3500"/>
    <n v="5907"/>
    <x v="0"/>
    <x v="0"/>
    <s v="USD"/>
    <n v="1364917965"/>
    <n v="1362329565"/>
    <b v="0"/>
    <n v="180"/>
    <x v="0"/>
    <x v="32"/>
    <n v="168.77142857142857"/>
    <n v="32.81666666666667"/>
    <x v="6"/>
    <x v="32"/>
  </r>
  <r>
    <x v="2250"/>
    <x v="2250"/>
    <x v="2248"/>
    <n v="25000"/>
    <n v="243778"/>
    <x v="0"/>
    <x v="0"/>
    <s v="USD"/>
    <n v="1480727273"/>
    <n v="1478131673"/>
    <b v="0"/>
    <n v="571"/>
    <x v="0"/>
    <x v="32"/>
    <n v="975.11200000000008"/>
    <n v="426.93169877408059"/>
    <x v="6"/>
    <x v="32"/>
  </r>
  <r>
    <x v="2251"/>
    <x v="2251"/>
    <x v="2249"/>
    <n v="8500"/>
    <n v="11428.19"/>
    <x v="0"/>
    <x v="0"/>
    <s v="USD"/>
    <n v="1408177077"/>
    <n v="1406362677"/>
    <b v="0"/>
    <n v="480"/>
    <x v="0"/>
    <x v="32"/>
    <n v="134.44929411764704"/>
    <n v="23.808729166666669"/>
    <x v="6"/>
    <x v="32"/>
  </r>
  <r>
    <x v="2252"/>
    <x v="2252"/>
    <x v="2250"/>
    <n v="9000"/>
    <n v="24505"/>
    <x v="0"/>
    <x v="3"/>
    <s v="EUR"/>
    <n v="1470469938"/>
    <n v="1469173938"/>
    <b v="0"/>
    <n v="249"/>
    <x v="0"/>
    <x v="32"/>
    <n v="272.27777777777777"/>
    <n v="98.413654618473899"/>
    <x v="6"/>
    <x v="32"/>
  </r>
  <r>
    <x v="2253"/>
    <x v="2253"/>
    <x v="2251"/>
    <n v="8000"/>
    <n v="9015"/>
    <x v="0"/>
    <x v="0"/>
    <s v="USD"/>
    <n v="1447862947"/>
    <n v="1445267347"/>
    <b v="0"/>
    <n v="84"/>
    <x v="0"/>
    <x v="32"/>
    <n v="112.6875"/>
    <n v="107.32142857142857"/>
    <x v="6"/>
    <x v="32"/>
  </r>
  <r>
    <x v="2254"/>
    <x v="2254"/>
    <x v="2252"/>
    <n v="500"/>
    <n v="2299"/>
    <x v="0"/>
    <x v="0"/>
    <s v="USD"/>
    <n v="1485271968"/>
    <n v="1484667168"/>
    <b v="0"/>
    <n v="197"/>
    <x v="0"/>
    <x v="32"/>
    <n v="459.8"/>
    <n v="11.67005076142132"/>
    <x v="6"/>
    <x v="32"/>
  </r>
  <r>
    <x v="2255"/>
    <x v="2255"/>
    <x v="2253"/>
    <n v="3950"/>
    <n v="11323"/>
    <x v="0"/>
    <x v="0"/>
    <s v="USD"/>
    <n v="1462661451"/>
    <n v="1460069451"/>
    <b v="0"/>
    <n v="271"/>
    <x v="0"/>
    <x v="32"/>
    <n v="286.65822784810126"/>
    <n v="41.782287822878232"/>
    <x v="6"/>
    <x v="32"/>
  </r>
  <r>
    <x v="2256"/>
    <x v="2256"/>
    <x v="2254"/>
    <n v="480"/>
    <n v="1069"/>
    <x v="0"/>
    <x v="1"/>
    <s v="GBP"/>
    <n v="1479811846"/>
    <n v="1478602246"/>
    <b v="0"/>
    <n v="50"/>
    <x v="0"/>
    <x v="32"/>
    <n v="222.70833333333334"/>
    <n v="21.38"/>
    <x v="6"/>
    <x v="32"/>
  </r>
  <r>
    <x v="2257"/>
    <x v="2257"/>
    <x v="2255"/>
    <n v="2500"/>
    <n v="15903.5"/>
    <x v="0"/>
    <x v="1"/>
    <s v="GBP"/>
    <n v="1466377200"/>
    <n v="1463351329"/>
    <b v="0"/>
    <n v="169"/>
    <x v="0"/>
    <x v="32"/>
    <n v="636.14"/>
    <n v="94.103550295857985"/>
    <x v="6"/>
    <x v="32"/>
  </r>
  <r>
    <x v="2258"/>
    <x v="2258"/>
    <x v="2256"/>
    <n v="2200"/>
    <n v="3223"/>
    <x v="0"/>
    <x v="0"/>
    <s v="USD"/>
    <n v="1434045687"/>
    <n v="1431453687"/>
    <b v="0"/>
    <n v="205"/>
    <x v="0"/>
    <x v="32"/>
    <n v="146.5"/>
    <n v="15.721951219512196"/>
    <x v="6"/>
    <x v="32"/>
  </r>
  <r>
    <x v="2259"/>
    <x v="2259"/>
    <x v="2257"/>
    <n v="1000"/>
    <n v="18671"/>
    <x v="0"/>
    <x v="1"/>
    <s v="GBP"/>
    <n v="1481224736"/>
    <n v="1480360736"/>
    <b v="0"/>
    <n v="206"/>
    <x v="0"/>
    <x v="32"/>
    <n v="1867.1"/>
    <n v="90.635922330097088"/>
    <x v="6"/>
    <x v="32"/>
  </r>
  <r>
    <x v="2260"/>
    <x v="2260"/>
    <x v="2258"/>
    <n v="2500"/>
    <n v="8173"/>
    <x v="0"/>
    <x v="0"/>
    <s v="USD"/>
    <n v="1395876250"/>
    <n v="1393287850"/>
    <b v="0"/>
    <n v="84"/>
    <x v="0"/>
    <x v="32"/>
    <n v="326.92"/>
    <n v="97.297619047619051"/>
    <x v="6"/>
    <x v="32"/>
  </r>
  <r>
    <x v="2261"/>
    <x v="2261"/>
    <x v="2259"/>
    <n v="1000"/>
    <n v="7795"/>
    <x v="0"/>
    <x v="2"/>
    <s v="AUD"/>
    <n v="1487093020"/>
    <n v="1485278620"/>
    <b v="0"/>
    <n v="210"/>
    <x v="0"/>
    <x v="32"/>
    <n v="779.5"/>
    <n v="37.11904761904762"/>
    <x v="6"/>
    <x v="32"/>
  </r>
  <r>
    <x v="2262"/>
    <x v="2262"/>
    <x v="2260"/>
    <n v="3300"/>
    <n v="5087"/>
    <x v="0"/>
    <x v="0"/>
    <s v="USD"/>
    <n v="1416268800"/>
    <n v="1413295358"/>
    <b v="0"/>
    <n v="181"/>
    <x v="0"/>
    <x v="32"/>
    <n v="154.15151515151516"/>
    <n v="28.104972375690608"/>
    <x v="6"/>
    <x v="32"/>
  </r>
  <r>
    <x v="2263"/>
    <x v="2263"/>
    <x v="2261"/>
    <n v="7500"/>
    <n v="8666"/>
    <x v="0"/>
    <x v="11"/>
    <s v="SEK"/>
    <n v="1422734313"/>
    <n v="1420919913"/>
    <b v="0"/>
    <n v="60"/>
    <x v="0"/>
    <x v="32"/>
    <n v="115.54666666666667"/>
    <n v="144.43333333333334"/>
    <x v="6"/>
    <x v="32"/>
  </r>
  <r>
    <x v="2264"/>
    <x v="2264"/>
    <x v="2262"/>
    <n v="6000"/>
    <n v="10802"/>
    <x v="0"/>
    <x v="0"/>
    <s v="USD"/>
    <n v="1463972400"/>
    <n v="1462543114"/>
    <b v="0"/>
    <n v="445"/>
    <x v="0"/>
    <x v="32"/>
    <n v="180.03333333333333"/>
    <n v="24.274157303370785"/>
    <x v="6"/>
    <x v="32"/>
  </r>
  <r>
    <x v="2265"/>
    <x v="2265"/>
    <x v="2263"/>
    <n v="200"/>
    <n v="597"/>
    <x v="0"/>
    <x v="1"/>
    <s v="GBP"/>
    <n v="1479846507"/>
    <n v="1479241707"/>
    <b v="0"/>
    <n v="17"/>
    <x v="0"/>
    <x v="32"/>
    <n v="298.5"/>
    <n v="35.117647058823529"/>
    <x v="6"/>
    <x v="32"/>
  </r>
  <r>
    <x v="2266"/>
    <x v="2266"/>
    <x v="2264"/>
    <n v="1500"/>
    <n v="4804"/>
    <x v="0"/>
    <x v="0"/>
    <s v="USD"/>
    <n v="1461722400"/>
    <n v="1460235592"/>
    <b v="0"/>
    <n v="194"/>
    <x v="0"/>
    <x v="32"/>
    <n v="320.26666666666665"/>
    <n v="24.762886597938145"/>
    <x v="6"/>
    <x v="32"/>
  </r>
  <r>
    <x v="2267"/>
    <x v="2267"/>
    <x v="2265"/>
    <n v="20000"/>
    <n v="76105"/>
    <x v="0"/>
    <x v="0"/>
    <s v="USD"/>
    <n v="1419123600"/>
    <n v="1416945297"/>
    <b v="0"/>
    <n v="404"/>
    <x v="0"/>
    <x v="32"/>
    <n v="380.52499999999998"/>
    <n v="188.37871287128712"/>
    <x v="6"/>
    <x v="32"/>
  </r>
  <r>
    <x v="2268"/>
    <x v="2268"/>
    <x v="2266"/>
    <n v="28000"/>
    <n v="28728"/>
    <x v="0"/>
    <x v="0"/>
    <s v="USD"/>
    <n v="1489283915"/>
    <n v="1486691915"/>
    <b v="0"/>
    <n v="194"/>
    <x v="0"/>
    <x v="32"/>
    <n v="102.60000000000001"/>
    <n v="148.08247422680412"/>
    <x v="6"/>
    <x v="32"/>
  </r>
  <r>
    <x v="2269"/>
    <x v="2269"/>
    <x v="2267"/>
    <n v="2500"/>
    <n v="45041"/>
    <x v="0"/>
    <x v="0"/>
    <s v="USD"/>
    <n v="1488862800"/>
    <n v="1486745663"/>
    <b v="0"/>
    <n v="902"/>
    <x v="0"/>
    <x v="32"/>
    <n v="1801.64"/>
    <n v="49.934589800443462"/>
    <x v="6"/>
    <x v="32"/>
  </r>
  <r>
    <x v="2270"/>
    <x v="2270"/>
    <x v="2268"/>
    <n v="25000"/>
    <n v="180062"/>
    <x v="0"/>
    <x v="0"/>
    <s v="USD"/>
    <n v="1484085540"/>
    <n v="1482353513"/>
    <b v="0"/>
    <n v="1670"/>
    <x v="0"/>
    <x v="32"/>
    <n v="720.24800000000005"/>
    <n v="107.82155688622754"/>
    <x v="6"/>
    <x v="32"/>
  </r>
  <r>
    <x v="2271"/>
    <x v="2271"/>
    <x v="2269"/>
    <n v="20000"/>
    <n v="56618"/>
    <x v="0"/>
    <x v="0"/>
    <s v="USD"/>
    <n v="1481328004"/>
    <n v="1478736004"/>
    <b v="0"/>
    <n v="1328"/>
    <x v="0"/>
    <x v="32"/>
    <n v="283.09000000000003"/>
    <n v="42.63403614457831"/>
    <x v="6"/>
    <x v="32"/>
  </r>
  <r>
    <x v="2272"/>
    <x v="2272"/>
    <x v="2270"/>
    <n v="1000"/>
    <n v="13566"/>
    <x v="0"/>
    <x v="0"/>
    <s v="USD"/>
    <n v="1449506836"/>
    <n v="1446914836"/>
    <b v="0"/>
    <n v="944"/>
    <x v="0"/>
    <x v="32"/>
    <n v="1356.6000000000001"/>
    <n v="14.370762711864407"/>
    <x v="6"/>
    <x v="32"/>
  </r>
  <r>
    <x v="2273"/>
    <x v="2273"/>
    <x v="2271"/>
    <n v="2500"/>
    <n v="5509"/>
    <x v="0"/>
    <x v="5"/>
    <s v="CAD"/>
    <n v="1489320642"/>
    <n v="1487164242"/>
    <b v="0"/>
    <n v="147"/>
    <x v="0"/>
    <x v="32"/>
    <n v="220.35999999999999"/>
    <n v="37.476190476190474"/>
    <x v="6"/>
    <x v="32"/>
  </r>
  <r>
    <x v="2274"/>
    <x v="2274"/>
    <x v="2272"/>
    <n v="2500"/>
    <n v="2990"/>
    <x v="0"/>
    <x v="0"/>
    <s v="USD"/>
    <n v="1393156857"/>
    <n v="1390564857"/>
    <b v="0"/>
    <n v="99"/>
    <x v="0"/>
    <x v="32"/>
    <n v="119.6"/>
    <n v="30.202020202020201"/>
    <x v="6"/>
    <x v="32"/>
  </r>
  <r>
    <x v="2275"/>
    <x v="2275"/>
    <x v="2273"/>
    <n v="650"/>
    <n v="2650.5"/>
    <x v="0"/>
    <x v="1"/>
    <s v="GBP"/>
    <n v="1419259679"/>
    <n v="1416667679"/>
    <b v="0"/>
    <n v="79"/>
    <x v="0"/>
    <x v="32"/>
    <n v="407.76923076923077"/>
    <n v="33.550632911392405"/>
    <x v="6"/>
    <x v="32"/>
  </r>
  <r>
    <x v="2276"/>
    <x v="2276"/>
    <x v="2274"/>
    <n v="4589"/>
    <n v="4856"/>
    <x v="0"/>
    <x v="0"/>
    <s v="USD"/>
    <n v="1388936289"/>
    <n v="1386344289"/>
    <b v="0"/>
    <n v="75"/>
    <x v="0"/>
    <x v="32"/>
    <n v="105.81826105905425"/>
    <n v="64.74666666666667"/>
    <x v="6"/>
    <x v="32"/>
  </r>
  <r>
    <x v="2277"/>
    <x v="2277"/>
    <x v="2275"/>
    <n v="8500"/>
    <n v="11992"/>
    <x v="0"/>
    <x v="0"/>
    <s v="USD"/>
    <n v="1330359423"/>
    <n v="1327767423"/>
    <b v="0"/>
    <n v="207"/>
    <x v="0"/>
    <x v="32"/>
    <n v="141.08235294117648"/>
    <n v="57.932367149758456"/>
    <x v="6"/>
    <x v="32"/>
  </r>
  <r>
    <x v="2278"/>
    <x v="2278"/>
    <x v="2276"/>
    <n v="2000"/>
    <n v="5414"/>
    <x v="0"/>
    <x v="13"/>
    <s v="EUR"/>
    <n v="1451861940"/>
    <n v="1448902867"/>
    <b v="0"/>
    <n v="102"/>
    <x v="0"/>
    <x v="32"/>
    <n v="270.7"/>
    <n v="53.078431372549019"/>
    <x v="6"/>
    <x v="32"/>
  </r>
  <r>
    <x v="2279"/>
    <x v="2279"/>
    <x v="2277"/>
    <n v="1000"/>
    <n v="1538"/>
    <x v="0"/>
    <x v="0"/>
    <s v="USD"/>
    <n v="1423022400"/>
    <n v="1421436099"/>
    <b v="0"/>
    <n v="32"/>
    <x v="0"/>
    <x v="32"/>
    <n v="153.80000000000001"/>
    <n v="48.0625"/>
    <x v="6"/>
    <x v="32"/>
  </r>
  <r>
    <x v="2280"/>
    <x v="2280"/>
    <x v="2278"/>
    <n v="9800"/>
    <n v="39550.5"/>
    <x v="0"/>
    <x v="0"/>
    <s v="USD"/>
    <n v="1442501991"/>
    <n v="1439909991"/>
    <b v="0"/>
    <n v="480"/>
    <x v="0"/>
    <x v="32"/>
    <n v="403.57653061224488"/>
    <n v="82.396874999999994"/>
    <x v="6"/>
    <x v="32"/>
  </r>
  <r>
    <x v="2281"/>
    <x v="2281"/>
    <x v="2279"/>
    <n v="300"/>
    <n v="555"/>
    <x v="0"/>
    <x v="0"/>
    <s v="USD"/>
    <n v="1311576600"/>
    <n v="1306219897"/>
    <b v="0"/>
    <n v="11"/>
    <x v="0"/>
    <x v="11"/>
    <n v="185"/>
    <n v="50.454545454545453"/>
    <x v="4"/>
    <x v="11"/>
  </r>
  <r>
    <x v="2282"/>
    <x v="2282"/>
    <x v="2280"/>
    <n v="750"/>
    <n v="1390"/>
    <x v="0"/>
    <x v="0"/>
    <s v="USD"/>
    <n v="1452744686"/>
    <n v="1447560686"/>
    <b v="0"/>
    <n v="12"/>
    <x v="0"/>
    <x v="11"/>
    <n v="185.33333333333331"/>
    <n v="115.83333333333333"/>
    <x v="4"/>
    <x v="11"/>
  </r>
  <r>
    <x v="2283"/>
    <x v="2283"/>
    <x v="2281"/>
    <n v="3000"/>
    <n v="3025.66"/>
    <x v="0"/>
    <x v="0"/>
    <s v="USD"/>
    <n v="1336528804"/>
    <n v="1331348404"/>
    <b v="0"/>
    <n v="48"/>
    <x v="0"/>
    <x v="11"/>
    <n v="100.85533333333332"/>
    <n v="63.03458333333333"/>
    <x v="4"/>
    <x v="11"/>
  </r>
  <r>
    <x v="2284"/>
    <x v="2284"/>
    <x v="2282"/>
    <n v="6000"/>
    <n v="6373.27"/>
    <x v="0"/>
    <x v="0"/>
    <s v="USD"/>
    <n v="1299902400"/>
    <n v="1297451245"/>
    <b v="0"/>
    <n v="59"/>
    <x v="0"/>
    <x v="11"/>
    <n v="106.22116666666668"/>
    <n v="108.02152542372882"/>
    <x v="4"/>
    <x v="11"/>
  </r>
  <r>
    <x v="2285"/>
    <x v="2285"/>
    <x v="2283"/>
    <n v="3000"/>
    <n v="3641"/>
    <x v="0"/>
    <x v="0"/>
    <s v="USD"/>
    <n v="1340944043"/>
    <n v="1338352043"/>
    <b v="0"/>
    <n v="79"/>
    <x v="0"/>
    <x v="11"/>
    <n v="121.36666666666667"/>
    <n v="46.088607594936711"/>
    <x v="4"/>
    <x v="11"/>
  </r>
  <r>
    <x v="2286"/>
    <x v="2286"/>
    <x v="2284"/>
    <n v="1500"/>
    <n v="1501"/>
    <x v="0"/>
    <x v="0"/>
    <s v="USD"/>
    <n v="1378439940"/>
    <n v="1376003254"/>
    <b v="0"/>
    <n v="14"/>
    <x v="0"/>
    <x v="11"/>
    <n v="100.06666666666666"/>
    <n v="107.21428571428571"/>
    <x v="4"/>
    <x v="11"/>
  </r>
  <r>
    <x v="2287"/>
    <x v="2287"/>
    <x v="2285"/>
    <n v="4500"/>
    <n v="5398.99"/>
    <x v="0"/>
    <x v="0"/>
    <s v="USD"/>
    <n v="1403539260"/>
    <n v="1401724860"/>
    <b v="0"/>
    <n v="106"/>
    <x v="0"/>
    <x v="11"/>
    <n v="119.97755555555555"/>
    <n v="50.9338679245283"/>
    <x v="4"/>
    <x v="11"/>
  </r>
  <r>
    <x v="2288"/>
    <x v="2288"/>
    <x v="2286"/>
    <n v="1000"/>
    <n v="1001"/>
    <x v="0"/>
    <x v="0"/>
    <s v="USD"/>
    <n v="1340733600"/>
    <n v="1339098689"/>
    <b v="0"/>
    <n v="25"/>
    <x v="0"/>
    <x v="11"/>
    <n v="100.1"/>
    <n v="40.04"/>
    <x v="4"/>
    <x v="11"/>
  </r>
  <r>
    <x v="2289"/>
    <x v="2289"/>
    <x v="2287"/>
    <n v="1500"/>
    <n v="1611"/>
    <x v="0"/>
    <x v="0"/>
    <s v="USD"/>
    <n v="1386372120"/>
    <n v="1382659060"/>
    <b v="0"/>
    <n v="25"/>
    <x v="0"/>
    <x v="11"/>
    <n v="107.4"/>
    <n v="64.44"/>
    <x v="4"/>
    <x v="11"/>
  </r>
  <r>
    <x v="2290"/>
    <x v="2290"/>
    <x v="2288"/>
    <n v="1500"/>
    <n v="1561"/>
    <x v="0"/>
    <x v="0"/>
    <s v="USD"/>
    <n v="1259686800"/>
    <n v="1252908330"/>
    <b v="0"/>
    <n v="29"/>
    <x v="0"/>
    <x v="11"/>
    <n v="104.06666666666666"/>
    <n v="53.827586206896555"/>
    <x v="4"/>
    <x v="11"/>
  </r>
  <r>
    <x v="2291"/>
    <x v="2291"/>
    <x v="2289"/>
    <n v="2500"/>
    <n v="4320"/>
    <x v="0"/>
    <x v="0"/>
    <s v="USD"/>
    <n v="1335153600"/>
    <n v="1332199618"/>
    <b v="0"/>
    <n v="43"/>
    <x v="0"/>
    <x v="11"/>
    <n v="172.8"/>
    <n v="100.46511627906976"/>
    <x v="4"/>
    <x v="11"/>
  </r>
  <r>
    <x v="2292"/>
    <x v="2292"/>
    <x v="2290"/>
    <n v="2000"/>
    <n v="2145.0100000000002"/>
    <x v="0"/>
    <x v="0"/>
    <s v="USD"/>
    <n v="1334767476"/>
    <n v="1332175476"/>
    <b v="0"/>
    <n v="46"/>
    <x v="0"/>
    <x v="11"/>
    <n v="107.2505"/>
    <n v="46.630652173913049"/>
    <x v="4"/>
    <x v="11"/>
  </r>
  <r>
    <x v="2293"/>
    <x v="2293"/>
    <x v="2291"/>
    <n v="850"/>
    <n v="920"/>
    <x v="0"/>
    <x v="0"/>
    <s v="USD"/>
    <n v="1348545540"/>
    <n v="1346345999"/>
    <b v="0"/>
    <n v="27"/>
    <x v="0"/>
    <x v="11"/>
    <n v="108.23529411764706"/>
    <n v="34.074074074074076"/>
    <x v="4"/>
    <x v="11"/>
  </r>
  <r>
    <x v="2294"/>
    <x v="2294"/>
    <x v="2292"/>
    <n v="5000"/>
    <n v="7304.04"/>
    <x v="0"/>
    <x v="0"/>
    <s v="USD"/>
    <n v="1358702480"/>
    <n v="1356110480"/>
    <b v="0"/>
    <n v="112"/>
    <x v="0"/>
    <x v="11"/>
    <n v="146.08079999999998"/>
    <n v="65.214642857142863"/>
    <x v="4"/>
    <x v="11"/>
  </r>
  <r>
    <x v="2295"/>
    <x v="2295"/>
    <x v="2293"/>
    <n v="1200"/>
    <n v="1503"/>
    <x v="0"/>
    <x v="0"/>
    <s v="USD"/>
    <n v="1359240856"/>
    <n v="1356648856"/>
    <b v="0"/>
    <n v="34"/>
    <x v="0"/>
    <x v="11"/>
    <n v="125.25"/>
    <n v="44.205882352941174"/>
    <x v="4"/>
    <x v="11"/>
  </r>
  <r>
    <x v="2296"/>
    <x v="2296"/>
    <x v="2294"/>
    <n v="7000"/>
    <n v="10435"/>
    <x v="0"/>
    <x v="0"/>
    <s v="USD"/>
    <n v="1330018426"/>
    <n v="1326994426"/>
    <b v="0"/>
    <n v="145"/>
    <x v="0"/>
    <x v="11"/>
    <n v="149.07142857142856"/>
    <n v="71.965517241379317"/>
    <x v="4"/>
    <x v="11"/>
  </r>
  <r>
    <x v="2297"/>
    <x v="2297"/>
    <x v="2295"/>
    <n v="1000"/>
    <n v="1006"/>
    <x v="0"/>
    <x v="0"/>
    <s v="USD"/>
    <n v="1331697540"/>
    <n v="1328749249"/>
    <b v="0"/>
    <n v="19"/>
    <x v="0"/>
    <x v="11"/>
    <n v="100.6"/>
    <n v="52.94736842105263"/>
    <x v="4"/>
    <x v="11"/>
  </r>
  <r>
    <x v="2298"/>
    <x v="2298"/>
    <x v="2296"/>
    <n v="30000"/>
    <n v="31522"/>
    <x v="0"/>
    <x v="0"/>
    <s v="USD"/>
    <n v="1395861033"/>
    <n v="1393272633"/>
    <b v="0"/>
    <n v="288"/>
    <x v="0"/>
    <x v="11"/>
    <n v="105.07333333333332"/>
    <n v="109.45138888888889"/>
    <x v="4"/>
    <x v="11"/>
  </r>
  <r>
    <x v="2299"/>
    <x v="2299"/>
    <x v="2297"/>
    <n v="300"/>
    <n v="1050.5"/>
    <x v="0"/>
    <x v="0"/>
    <s v="USD"/>
    <n v="1296953209"/>
    <n v="1295657209"/>
    <b v="0"/>
    <n v="14"/>
    <x v="0"/>
    <x v="11"/>
    <n v="350.16666666666663"/>
    <n v="75.035714285714292"/>
    <x v="4"/>
    <x v="11"/>
  </r>
  <r>
    <x v="2300"/>
    <x v="2300"/>
    <x v="2298"/>
    <n v="800"/>
    <n v="810"/>
    <x v="0"/>
    <x v="0"/>
    <s v="USD"/>
    <n v="1340904416"/>
    <n v="1339694816"/>
    <b v="0"/>
    <n v="7"/>
    <x v="0"/>
    <x v="11"/>
    <n v="101.25"/>
    <n v="115.71428571428571"/>
    <x v="4"/>
    <x v="11"/>
  </r>
  <r>
    <x v="2301"/>
    <x v="2301"/>
    <x v="2299"/>
    <n v="5000"/>
    <n v="6680.22"/>
    <x v="0"/>
    <x v="0"/>
    <s v="USD"/>
    <n v="1371785496"/>
    <n v="1369193496"/>
    <b v="1"/>
    <n v="211"/>
    <x v="0"/>
    <x v="14"/>
    <n v="133.6044"/>
    <n v="31.659810426540286"/>
    <x v="4"/>
    <x v="14"/>
  </r>
  <r>
    <x v="2302"/>
    <x v="2302"/>
    <x v="2300"/>
    <n v="2300"/>
    <n v="3925"/>
    <x v="0"/>
    <x v="0"/>
    <s v="USD"/>
    <n v="1388473200"/>
    <n v="1385585434"/>
    <b v="1"/>
    <n v="85"/>
    <x v="0"/>
    <x v="14"/>
    <n v="170.65217391304347"/>
    <n v="46.176470588235297"/>
    <x v="4"/>
    <x v="14"/>
  </r>
  <r>
    <x v="2303"/>
    <x v="2303"/>
    <x v="2301"/>
    <n v="6450"/>
    <n v="7053.61"/>
    <x v="0"/>
    <x v="0"/>
    <s v="USD"/>
    <n v="1323747596"/>
    <n v="1320287996"/>
    <b v="1"/>
    <n v="103"/>
    <x v="0"/>
    <x v="14"/>
    <n v="109.35829457364341"/>
    <n v="68.481650485436887"/>
    <x v="4"/>
    <x v="14"/>
  </r>
  <r>
    <x v="2304"/>
    <x v="2304"/>
    <x v="2302"/>
    <n v="6000"/>
    <n v="6042.02"/>
    <x v="0"/>
    <x v="0"/>
    <s v="USD"/>
    <n v="1293857940"/>
    <n v="1290281691"/>
    <b v="1"/>
    <n v="113"/>
    <x v="0"/>
    <x v="14"/>
    <n v="100.70033333333335"/>
    <n v="53.469203539823013"/>
    <x v="4"/>
    <x v="14"/>
  </r>
  <r>
    <x v="2305"/>
    <x v="2305"/>
    <x v="2303"/>
    <n v="18000"/>
    <n v="18221"/>
    <x v="0"/>
    <x v="0"/>
    <s v="USD"/>
    <n v="1407520800"/>
    <n v="1405356072"/>
    <b v="1"/>
    <n v="167"/>
    <x v="0"/>
    <x v="14"/>
    <n v="101.22777777777779"/>
    <n v="109.10778443113773"/>
    <x v="4"/>
    <x v="14"/>
  </r>
  <r>
    <x v="2306"/>
    <x v="2306"/>
    <x v="2304"/>
    <n v="3500"/>
    <n v="3736.55"/>
    <x v="0"/>
    <x v="0"/>
    <s v="USD"/>
    <n v="1331352129"/>
    <n v="1328760129"/>
    <b v="1"/>
    <n v="73"/>
    <x v="0"/>
    <x v="14"/>
    <n v="106.75857142857143"/>
    <n v="51.185616438356163"/>
    <x v="4"/>
    <x v="14"/>
  </r>
  <r>
    <x v="2307"/>
    <x v="2307"/>
    <x v="2305"/>
    <n v="1964.47"/>
    <n v="2095.2600000000002"/>
    <x v="0"/>
    <x v="0"/>
    <s v="USD"/>
    <n v="1336245328"/>
    <n v="1333653333"/>
    <b v="1"/>
    <n v="75"/>
    <x v="0"/>
    <x v="14"/>
    <n v="106.65777537961894"/>
    <n v="27.936800000000002"/>
    <x v="4"/>
    <x v="14"/>
  </r>
  <r>
    <x v="2308"/>
    <x v="2308"/>
    <x v="2306"/>
    <n v="50000"/>
    <n v="50653.11"/>
    <x v="0"/>
    <x v="0"/>
    <s v="USD"/>
    <n v="1409274000"/>
    <n v="1406847996"/>
    <b v="1"/>
    <n v="614"/>
    <x v="0"/>
    <x v="14"/>
    <n v="101.30622"/>
    <n v="82.496921824104234"/>
    <x v="4"/>
    <x v="14"/>
  </r>
  <r>
    <x v="2309"/>
    <x v="2309"/>
    <x v="2307"/>
    <n v="6000"/>
    <n v="6400.47"/>
    <x v="0"/>
    <x v="0"/>
    <s v="USD"/>
    <n v="1362872537"/>
    <n v="1359848537"/>
    <b v="1"/>
    <n v="107"/>
    <x v="0"/>
    <x v="14"/>
    <n v="106.67450000000001"/>
    <n v="59.817476635514019"/>
    <x v="4"/>
    <x v="14"/>
  </r>
  <r>
    <x v="2310"/>
    <x v="2310"/>
    <x v="2308"/>
    <n v="18500"/>
    <n v="79335.360000000001"/>
    <x v="0"/>
    <x v="0"/>
    <s v="USD"/>
    <n v="1363889015"/>
    <n v="1361300615"/>
    <b v="1"/>
    <n v="1224"/>
    <x v="0"/>
    <x v="14"/>
    <n v="428.83978378378379"/>
    <n v="64.816470588235291"/>
    <x v="4"/>
    <x v="14"/>
  </r>
  <r>
    <x v="2311"/>
    <x v="2311"/>
    <x v="2309"/>
    <n v="9000"/>
    <n v="9370"/>
    <x v="0"/>
    <x v="0"/>
    <s v="USD"/>
    <n v="1399421189"/>
    <n v="1396829189"/>
    <b v="1"/>
    <n v="104"/>
    <x v="0"/>
    <x v="14"/>
    <n v="104.11111111111111"/>
    <n v="90.09615384615384"/>
    <x v="4"/>
    <x v="14"/>
  </r>
  <r>
    <x v="2312"/>
    <x v="2312"/>
    <x v="2310"/>
    <n v="3000"/>
    <n v="3236"/>
    <x v="0"/>
    <x v="0"/>
    <s v="USD"/>
    <n v="1397862000"/>
    <n v="1395155478"/>
    <b v="1"/>
    <n v="79"/>
    <x v="0"/>
    <x v="14"/>
    <n v="107.86666666666666"/>
    <n v="40.962025316455694"/>
    <x v="4"/>
    <x v="14"/>
  </r>
  <r>
    <x v="2313"/>
    <x v="2313"/>
    <x v="2311"/>
    <n v="5000"/>
    <n v="8792.02"/>
    <x v="0"/>
    <x v="0"/>
    <s v="USD"/>
    <n v="1336086026"/>
    <n v="1333494026"/>
    <b v="1"/>
    <n v="157"/>
    <x v="0"/>
    <x v="14"/>
    <n v="175.84040000000002"/>
    <n v="56.000127388535034"/>
    <x v="4"/>
    <x v="14"/>
  </r>
  <r>
    <x v="2314"/>
    <x v="2314"/>
    <x v="2312"/>
    <n v="1200"/>
    <n v="1883.64"/>
    <x v="0"/>
    <x v="0"/>
    <s v="USD"/>
    <n v="1339074857"/>
    <n v="1336482857"/>
    <b v="1"/>
    <n v="50"/>
    <x v="0"/>
    <x v="14"/>
    <n v="156.97"/>
    <n v="37.672800000000002"/>
    <x v="4"/>
    <x v="14"/>
  </r>
  <r>
    <x v="2315"/>
    <x v="2315"/>
    <x v="2313"/>
    <n v="2500"/>
    <n v="2565"/>
    <x v="0"/>
    <x v="0"/>
    <s v="USD"/>
    <n v="1336238743"/>
    <n v="1333646743"/>
    <b v="1"/>
    <n v="64"/>
    <x v="0"/>
    <x v="14"/>
    <n v="102.60000000000001"/>
    <n v="40.078125"/>
    <x v="4"/>
    <x v="14"/>
  </r>
  <r>
    <x v="2316"/>
    <x v="2316"/>
    <x v="2314"/>
    <n v="15000"/>
    <n v="15606.4"/>
    <x v="0"/>
    <x v="0"/>
    <s v="USD"/>
    <n v="1260383040"/>
    <n v="1253726650"/>
    <b v="1"/>
    <n v="200"/>
    <x v="0"/>
    <x v="14"/>
    <n v="104.04266666666666"/>
    <n v="78.031999999999996"/>
    <x v="4"/>
    <x v="14"/>
  </r>
  <r>
    <x v="2317"/>
    <x v="2317"/>
    <x v="2315"/>
    <n v="400"/>
    <n v="416"/>
    <x v="0"/>
    <x v="0"/>
    <s v="USD"/>
    <n v="1266210000"/>
    <n v="1263474049"/>
    <b v="1"/>
    <n v="22"/>
    <x v="0"/>
    <x v="14"/>
    <n v="104"/>
    <n v="18.90909090909091"/>
    <x v="4"/>
    <x v="14"/>
  </r>
  <r>
    <x v="2318"/>
    <x v="2318"/>
    <x v="2316"/>
    <n v="5000"/>
    <n v="6053"/>
    <x v="0"/>
    <x v="0"/>
    <s v="USD"/>
    <n v="1253937540"/>
    <n v="1251214014"/>
    <b v="1"/>
    <n v="163"/>
    <x v="0"/>
    <x v="14"/>
    <n v="121.05999999999999"/>
    <n v="37.134969325153371"/>
    <x v="4"/>
    <x v="14"/>
  </r>
  <r>
    <x v="2319"/>
    <x v="2319"/>
    <x v="2317"/>
    <n v="3000"/>
    <n v="3231"/>
    <x v="0"/>
    <x v="0"/>
    <s v="USD"/>
    <n v="1387072685"/>
    <n v="1384480685"/>
    <b v="1"/>
    <n v="77"/>
    <x v="0"/>
    <x v="14"/>
    <n v="107.69999999999999"/>
    <n v="41.961038961038959"/>
    <x v="4"/>
    <x v="14"/>
  </r>
  <r>
    <x v="2320"/>
    <x v="2320"/>
    <x v="2318"/>
    <n v="5000"/>
    <n v="5433"/>
    <x v="0"/>
    <x v="0"/>
    <s v="USD"/>
    <n v="1396463800"/>
    <n v="1393443400"/>
    <b v="1"/>
    <n v="89"/>
    <x v="0"/>
    <x v="14"/>
    <n v="108.66"/>
    <n v="61.044943820224717"/>
    <x v="4"/>
    <x v="14"/>
  </r>
  <r>
    <x v="2321"/>
    <x v="2321"/>
    <x v="2319"/>
    <n v="10557"/>
    <n v="4130"/>
    <x v="3"/>
    <x v="15"/>
    <s v="EUR"/>
    <n v="1491282901"/>
    <n v="1488694501"/>
    <b v="0"/>
    <n v="64"/>
    <x v="1"/>
    <x v="33"/>
    <n v="39.120962394619681"/>
    <n v="64.53125"/>
    <x v="7"/>
    <x v="33"/>
  </r>
  <r>
    <x v="2322"/>
    <x v="2322"/>
    <x v="2320"/>
    <n v="2700"/>
    <n v="85"/>
    <x v="3"/>
    <x v="0"/>
    <s v="USD"/>
    <n v="1491769769"/>
    <n v="1489181369"/>
    <b v="0"/>
    <n v="4"/>
    <x v="1"/>
    <x v="33"/>
    <n v="3.1481481481481479"/>
    <n v="21.25"/>
    <x v="7"/>
    <x v="33"/>
  </r>
  <r>
    <x v="2323"/>
    <x v="2323"/>
    <x v="2321"/>
    <n v="250"/>
    <n v="120"/>
    <x v="3"/>
    <x v="0"/>
    <s v="USD"/>
    <n v="1490033247"/>
    <n v="1489428447"/>
    <b v="0"/>
    <n v="4"/>
    <x v="1"/>
    <x v="33"/>
    <n v="48"/>
    <n v="30"/>
    <x v="7"/>
    <x v="33"/>
  </r>
  <r>
    <x v="2324"/>
    <x v="2324"/>
    <x v="2322"/>
    <n v="7500"/>
    <n v="1555"/>
    <x v="3"/>
    <x v="1"/>
    <s v="GBP"/>
    <n v="1490559285"/>
    <n v="1487970885"/>
    <b v="0"/>
    <n v="61"/>
    <x v="1"/>
    <x v="33"/>
    <n v="20.733333333333334"/>
    <n v="25.491803278688526"/>
    <x v="7"/>
    <x v="33"/>
  </r>
  <r>
    <x v="2325"/>
    <x v="2325"/>
    <x v="2323"/>
    <n v="1000"/>
    <n v="80"/>
    <x v="3"/>
    <x v="0"/>
    <s v="USD"/>
    <n v="1490830331"/>
    <n v="1488241931"/>
    <b v="0"/>
    <n v="7"/>
    <x v="1"/>
    <x v="33"/>
    <n v="8"/>
    <n v="11.428571428571429"/>
    <x v="7"/>
    <x v="33"/>
  </r>
  <r>
    <x v="2326"/>
    <x v="2326"/>
    <x v="2324"/>
    <n v="15000"/>
    <n v="108"/>
    <x v="3"/>
    <x v="0"/>
    <s v="USD"/>
    <n v="1493571600"/>
    <n v="1489106948"/>
    <b v="0"/>
    <n v="1"/>
    <x v="1"/>
    <x v="33"/>
    <n v="0.72"/>
    <n v="108"/>
    <x v="7"/>
    <x v="33"/>
  </r>
  <r>
    <x v="2327"/>
    <x v="2327"/>
    <x v="2325"/>
    <n v="35000"/>
    <n v="184133.01"/>
    <x v="0"/>
    <x v="0"/>
    <s v="USD"/>
    <n v="1409090440"/>
    <n v="1406066440"/>
    <b v="1"/>
    <n v="3355"/>
    <x v="0"/>
    <x v="33"/>
    <n v="526.09431428571429"/>
    <n v="54.883162444113267"/>
    <x v="7"/>
    <x v="33"/>
  </r>
  <r>
    <x v="2328"/>
    <x v="2328"/>
    <x v="2326"/>
    <n v="10000"/>
    <n v="25445"/>
    <x v="0"/>
    <x v="0"/>
    <s v="USD"/>
    <n v="1434307537"/>
    <n v="1431715537"/>
    <b v="1"/>
    <n v="537"/>
    <x v="0"/>
    <x v="33"/>
    <n v="254.45000000000002"/>
    <n v="47.383612662942269"/>
    <x v="7"/>
    <x v="33"/>
  </r>
  <r>
    <x v="2329"/>
    <x v="2329"/>
    <x v="2327"/>
    <n v="25000"/>
    <n v="26480"/>
    <x v="0"/>
    <x v="0"/>
    <s v="USD"/>
    <n v="1405609146"/>
    <n v="1403017146"/>
    <b v="1"/>
    <n v="125"/>
    <x v="0"/>
    <x v="33"/>
    <n v="105.91999999999999"/>
    <n v="211.84"/>
    <x v="7"/>
    <x v="33"/>
  </r>
  <r>
    <x v="2330"/>
    <x v="2330"/>
    <x v="2328"/>
    <n v="35000"/>
    <n v="35848"/>
    <x v="0"/>
    <x v="0"/>
    <s v="USD"/>
    <n v="1451001600"/>
    <n v="1448400943"/>
    <b v="1"/>
    <n v="163"/>
    <x v="0"/>
    <x v="33"/>
    <n v="102.42285714285715"/>
    <n v="219.92638036809817"/>
    <x v="7"/>
    <x v="33"/>
  </r>
  <r>
    <x v="2331"/>
    <x v="2331"/>
    <x v="2329"/>
    <n v="8000"/>
    <n v="11545.1"/>
    <x v="0"/>
    <x v="0"/>
    <s v="USD"/>
    <n v="1408320490"/>
    <n v="1405728490"/>
    <b v="1"/>
    <n v="283"/>
    <x v="0"/>
    <x v="33"/>
    <n v="144.31375"/>
    <n v="40.795406360424032"/>
    <x v="7"/>
    <x v="33"/>
  </r>
  <r>
    <x v="2332"/>
    <x v="2332"/>
    <x v="2330"/>
    <n v="25000"/>
    <n v="26577"/>
    <x v="0"/>
    <x v="0"/>
    <s v="USD"/>
    <n v="1423235071"/>
    <n v="1420643071"/>
    <b v="1"/>
    <n v="352"/>
    <x v="0"/>
    <x v="33"/>
    <n v="106.30800000000001"/>
    <n v="75.502840909090907"/>
    <x v="7"/>
    <x v="33"/>
  </r>
  <r>
    <x v="2333"/>
    <x v="2333"/>
    <x v="2331"/>
    <n v="600"/>
    <n v="1273"/>
    <x v="0"/>
    <x v="0"/>
    <s v="USD"/>
    <n v="1401385800"/>
    <n v="1399563390"/>
    <b v="1"/>
    <n v="94"/>
    <x v="0"/>
    <x v="33"/>
    <n v="212.16666666666666"/>
    <n v="13.542553191489361"/>
    <x v="7"/>
    <x v="33"/>
  </r>
  <r>
    <x v="2334"/>
    <x v="2334"/>
    <x v="2332"/>
    <n v="4000"/>
    <n v="4078"/>
    <x v="0"/>
    <x v="0"/>
    <s v="USD"/>
    <n v="1415208840"/>
    <n v="1412611498"/>
    <b v="1"/>
    <n v="67"/>
    <x v="0"/>
    <x v="33"/>
    <n v="101.95"/>
    <n v="60.865671641791046"/>
    <x v="7"/>
    <x v="33"/>
  </r>
  <r>
    <x v="2335"/>
    <x v="2335"/>
    <x v="2333"/>
    <n v="25000"/>
    <n v="25568"/>
    <x v="0"/>
    <x v="0"/>
    <s v="USD"/>
    <n v="1402494243"/>
    <n v="1399902243"/>
    <b v="1"/>
    <n v="221"/>
    <x v="0"/>
    <x v="33"/>
    <n v="102.27200000000001"/>
    <n v="115.69230769230769"/>
    <x v="7"/>
    <x v="33"/>
  </r>
  <r>
    <x v="2336"/>
    <x v="2336"/>
    <x v="2334"/>
    <n v="20000"/>
    <n v="104146.51"/>
    <x v="0"/>
    <x v="0"/>
    <s v="USD"/>
    <n v="1394316695"/>
    <n v="1390860695"/>
    <b v="1"/>
    <n v="2165"/>
    <x v="0"/>
    <x v="33"/>
    <n v="520.73254999999995"/>
    <n v="48.104623556581984"/>
    <x v="7"/>
    <x v="33"/>
  </r>
  <r>
    <x v="2337"/>
    <x v="2337"/>
    <x v="2335"/>
    <n v="12000"/>
    <n v="13279"/>
    <x v="0"/>
    <x v="0"/>
    <s v="USD"/>
    <n v="1403796143"/>
    <n v="1401204143"/>
    <b v="1"/>
    <n v="179"/>
    <x v="0"/>
    <x v="33"/>
    <n v="110.65833333333333"/>
    <n v="74.184357541899445"/>
    <x v="7"/>
    <x v="33"/>
  </r>
  <r>
    <x v="2338"/>
    <x v="2338"/>
    <x v="2336"/>
    <n v="15000"/>
    <n v="15171.5"/>
    <x v="0"/>
    <x v="0"/>
    <s v="USD"/>
    <n v="1404077484"/>
    <n v="1401485484"/>
    <b v="1"/>
    <n v="123"/>
    <x v="0"/>
    <x v="33"/>
    <n v="101.14333333333335"/>
    <n v="123.34552845528455"/>
    <x v="7"/>
    <x v="33"/>
  </r>
  <r>
    <x v="2339"/>
    <x v="2339"/>
    <x v="2337"/>
    <n v="25000"/>
    <n v="73552"/>
    <x v="0"/>
    <x v="0"/>
    <s v="USD"/>
    <n v="1482134340"/>
    <n v="1479496309"/>
    <b v="1"/>
    <n v="1104"/>
    <x v="0"/>
    <x v="33"/>
    <n v="294.20799999999997"/>
    <n v="66.623188405797094"/>
    <x v="7"/>
    <x v="33"/>
  </r>
  <r>
    <x v="2340"/>
    <x v="2340"/>
    <x v="2338"/>
    <n v="40000"/>
    <n v="42311"/>
    <x v="0"/>
    <x v="0"/>
    <s v="USD"/>
    <n v="1477841138"/>
    <n v="1475249138"/>
    <b v="1"/>
    <n v="403"/>
    <x v="0"/>
    <x v="33"/>
    <n v="105.77749999999999"/>
    <n v="104.99007444168734"/>
    <x v="7"/>
    <x v="33"/>
  </r>
  <r>
    <x v="2341"/>
    <x v="2341"/>
    <x v="2339"/>
    <n v="5000"/>
    <n v="0"/>
    <x v="1"/>
    <x v="0"/>
    <s v="USD"/>
    <n v="1436729504"/>
    <n v="1434137504"/>
    <b v="0"/>
    <n v="0"/>
    <x v="1"/>
    <x v="7"/>
    <n v="0"/>
    <e v="#DIV/0!"/>
    <x v="2"/>
    <x v="7"/>
  </r>
  <r>
    <x v="2342"/>
    <x v="2342"/>
    <x v="2340"/>
    <n v="5500"/>
    <n v="0"/>
    <x v="1"/>
    <x v="0"/>
    <s v="USD"/>
    <n v="1412571600"/>
    <n v="1410799870"/>
    <b v="0"/>
    <n v="0"/>
    <x v="1"/>
    <x v="7"/>
    <n v="0"/>
    <e v="#DIV/0!"/>
    <x v="2"/>
    <x v="7"/>
  </r>
  <r>
    <x v="2343"/>
    <x v="2343"/>
    <x v="2341"/>
    <n v="10000"/>
    <n v="300"/>
    <x v="1"/>
    <x v="0"/>
    <s v="USD"/>
    <n v="1452282420"/>
    <n v="1447962505"/>
    <b v="0"/>
    <n v="1"/>
    <x v="1"/>
    <x v="7"/>
    <n v="3"/>
    <n v="300"/>
    <x v="2"/>
    <x v="7"/>
  </r>
  <r>
    <x v="2344"/>
    <x v="2344"/>
    <x v="2342"/>
    <n v="1000"/>
    <n v="1"/>
    <x v="1"/>
    <x v="5"/>
    <s v="CAD"/>
    <n v="1466789269"/>
    <n v="1464197269"/>
    <b v="0"/>
    <n v="1"/>
    <x v="1"/>
    <x v="7"/>
    <n v="0.1"/>
    <n v="1"/>
    <x v="2"/>
    <x v="7"/>
  </r>
  <r>
    <x v="2345"/>
    <x v="2345"/>
    <x v="2343"/>
    <n v="3000"/>
    <n v="0"/>
    <x v="1"/>
    <x v="0"/>
    <s v="USD"/>
    <n v="1427845140"/>
    <n v="1424822556"/>
    <b v="0"/>
    <n v="0"/>
    <x v="1"/>
    <x v="7"/>
    <n v="0"/>
    <e v="#DIV/0!"/>
    <x v="2"/>
    <x v="7"/>
  </r>
  <r>
    <x v="2346"/>
    <x v="2346"/>
    <x v="2344"/>
    <n v="60000"/>
    <n v="39"/>
    <x v="1"/>
    <x v="0"/>
    <s v="USD"/>
    <n v="1476731431"/>
    <n v="1472843431"/>
    <b v="0"/>
    <n v="3"/>
    <x v="1"/>
    <x v="7"/>
    <n v="6.5000000000000002E-2"/>
    <n v="13"/>
    <x v="2"/>
    <x v="7"/>
  </r>
  <r>
    <x v="2347"/>
    <x v="2347"/>
    <x v="2345"/>
    <n v="1000"/>
    <n v="15"/>
    <x v="1"/>
    <x v="0"/>
    <s v="USD"/>
    <n v="1472135676"/>
    <n v="1469543676"/>
    <b v="0"/>
    <n v="1"/>
    <x v="1"/>
    <x v="7"/>
    <n v="1.5"/>
    <n v="15"/>
    <x v="2"/>
    <x v="7"/>
  </r>
  <r>
    <x v="2348"/>
    <x v="2348"/>
    <x v="2346"/>
    <n v="70000"/>
    <n v="270"/>
    <x v="1"/>
    <x v="0"/>
    <s v="USD"/>
    <n v="1456006938"/>
    <n v="1450822938"/>
    <b v="0"/>
    <n v="5"/>
    <x v="1"/>
    <x v="7"/>
    <n v="0.38571428571428573"/>
    <n v="54"/>
    <x v="2"/>
    <x v="7"/>
  </r>
  <r>
    <x v="2349"/>
    <x v="2349"/>
    <x v="2347"/>
    <n v="474900"/>
    <n v="0"/>
    <x v="1"/>
    <x v="11"/>
    <s v="SEK"/>
    <n v="1439318228"/>
    <n v="1436812628"/>
    <b v="0"/>
    <n v="0"/>
    <x v="1"/>
    <x v="7"/>
    <n v="0"/>
    <e v="#DIV/0!"/>
    <x v="2"/>
    <x v="7"/>
  </r>
  <r>
    <x v="2350"/>
    <x v="2350"/>
    <x v="2348"/>
    <n v="50000"/>
    <n v="0"/>
    <x v="1"/>
    <x v="17"/>
    <s v="EUR"/>
    <n v="1483474370"/>
    <n v="1480882370"/>
    <b v="0"/>
    <n v="0"/>
    <x v="1"/>
    <x v="7"/>
    <n v="0"/>
    <e v="#DIV/0!"/>
    <x v="2"/>
    <x v="7"/>
  </r>
  <r>
    <x v="2351"/>
    <x v="2351"/>
    <x v="2349"/>
    <n v="18900"/>
    <n v="108"/>
    <x v="1"/>
    <x v="4"/>
    <s v="NZD"/>
    <n v="1430360739"/>
    <n v="1427768739"/>
    <b v="0"/>
    <n v="7"/>
    <x v="1"/>
    <x v="7"/>
    <n v="0.5714285714285714"/>
    <n v="15.428571428571429"/>
    <x v="2"/>
    <x v="7"/>
  </r>
  <r>
    <x v="2352"/>
    <x v="2352"/>
    <x v="2350"/>
    <n v="2000"/>
    <n v="0"/>
    <x v="1"/>
    <x v="0"/>
    <s v="USD"/>
    <n v="1433603552"/>
    <n v="1428419552"/>
    <b v="0"/>
    <n v="0"/>
    <x v="1"/>
    <x v="7"/>
    <n v="0"/>
    <e v="#DIV/0!"/>
    <x v="2"/>
    <x v="7"/>
  </r>
  <r>
    <x v="2353"/>
    <x v="2353"/>
    <x v="2351"/>
    <n v="1000"/>
    <n v="0"/>
    <x v="1"/>
    <x v="0"/>
    <s v="USD"/>
    <n v="1429632822"/>
    <n v="1428596022"/>
    <b v="0"/>
    <n v="0"/>
    <x v="1"/>
    <x v="7"/>
    <n v="0"/>
    <e v="#DIV/0!"/>
    <x v="2"/>
    <x v="7"/>
  </r>
  <r>
    <x v="2354"/>
    <x v="2354"/>
    <x v="2352"/>
    <n v="35000"/>
    <n v="25"/>
    <x v="1"/>
    <x v="0"/>
    <s v="USD"/>
    <n v="1420910460"/>
    <n v="1415726460"/>
    <b v="0"/>
    <n v="1"/>
    <x v="1"/>
    <x v="7"/>
    <n v="7.1428571428571425E-2"/>
    <n v="25"/>
    <x v="2"/>
    <x v="7"/>
  </r>
  <r>
    <x v="2355"/>
    <x v="2355"/>
    <x v="2353"/>
    <n v="8000"/>
    <n v="55"/>
    <x v="1"/>
    <x v="2"/>
    <s v="AUD"/>
    <n v="1430604136"/>
    <n v="1428012136"/>
    <b v="0"/>
    <n v="2"/>
    <x v="1"/>
    <x v="7"/>
    <n v="0.6875"/>
    <n v="27.5"/>
    <x v="2"/>
    <x v="7"/>
  </r>
  <r>
    <x v="2356"/>
    <x v="2356"/>
    <x v="2354"/>
    <n v="10000"/>
    <n v="0"/>
    <x v="1"/>
    <x v="9"/>
    <s v="EUR"/>
    <n v="1433530104"/>
    <n v="1430938104"/>
    <b v="0"/>
    <n v="0"/>
    <x v="1"/>
    <x v="7"/>
    <n v="0"/>
    <e v="#DIV/0!"/>
    <x v="2"/>
    <x v="7"/>
  </r>
  <r>
    <x v="2357"/>
    <x v="2357"/>
    <x v="2355"/>
    <n v="27000"/>
    <n v="0"/>
    <x v="1"/>
    <x v="1"/>
    <s v="GBP"/>
    <n v="1445093578"/>
    <n v="1442501578"/>
    <b v="0"/>
    <n v="0"/>
    <x v="1"/>
    <x v="7"/>
    <n v="0"/>
    <e v="#DIV/0!"/>
    <x v="2"/>
    <x v="7"/>
  </r>
  <r>
    <x v="2358"/>
    <x v="2358"/>
    <x v="2356"/>
    <n v="1500"/>
    <n v="0"/>
    <x v="1"/>
    <x v="1"/>
    <s v="GBP"/>
    <n v="1422664740"/>
    <n v="1417818036"/>
    <b v="0"/>
    <n v="0"/>
    <x v="1"/>
    <x v="7"/>
    <n v="0"/>
    <e v="#DIV/0!"/>
    <x v="2"/>
    <x v="7"/>
  </r>
  <r>
    <x v="2359"/>
    <x v="2359"/>
    <x v="2357"/>
    <n v="7500"/>
    <n v="1101"/>
    <x v="1"/>
    <x v="0"/>
    <s v="USD"/>
    <n v="1438616124"/>
    <n v="1433432124"/>
    <b v="0"/>
    <n v="3"/>
    <x v="1"/>
    <x v="7"/>
    <n v="14.680000000000001"/>
    <n v="367"/>
    <x v="2"/>
    <x v="7"/>
  </r>
  <r>
    <x v="2360"/>
    <x v="2360"/>
    <x v="2358"/>
    <n v="5000"/>
    <n v="2"/>
    <x v="1"/>
    <x v="5"/>
    <s v="CAD"/>
    <n v="1454864280"/>
    <n v="1452272280"/>
    <b v="0"/>
    <n v="1"/>
    <x v="1"/>
    <x v="7"/>
    <n v="0.04"/>
    <n v="2"/>
    <x v="2"/>
    <x v="7"/>
  </r>
  <r>
    <x v="2361"/>
    <x v="2361"/>
    <x v="2359"/>
    <n v="200"/>
    <n v="0"/>
    <x v="1"/>
    <x v="5"/>
    <s v="CAD"/>
    <n v="1462053600"/>
    <n v="1459975008"/>
    <b v="0"/>
    <n v="0"/>
    <x v="1"/>
    <x v="7"/>
    <n v="0"/>
    <e v="#DIV/0!"/>
    <x v="2"/>
    <x v="7"/>
  </r>
  <r>
    <x v="2362"/>
    <x v="2362"/>
    <x v="2360"/>
    <n v="420"/>
    <n v="120"/>
    <x v="1"/>
    <x v="0"/>
    <s v="USD"/>
    <n v="1418315470"/>
    <n v="1415723470"/>
    <b v="0"/>
    <n v="2"/>
    <x v="1"/>
    <x v="7"/>
    <n v="28.571428571428569"/>
    <n v="60"/>
    <x v="2"/>
    <x v="7"/>
  </r>
  <r>
    <x v="2363"/>
    <x v="2363"/>
    <x v="2361"/>
    <n v="175000"/>
    <n v="0"/>
    <x v="1"/>
    <x v="0"/>
    <s v="USD"/>
    <n v="1451348200"/>
    <n v="1447460200"/>
    <b v="0"/>
    <n v="0"/>
    <x v="1"/>
    <x v="7"/>
    <n v="0"/>
    <e v="#DIV/0!"/>
    <x v="2"/>
    <x v="7"/>
  </r>
  <r>
    <x v="2364"/>
    <x v="2364"/>
    <x v="2362"/>
    <n v="128"/>
    <n v="0"/>
    <x v="1"/>
    <x v="0"/>
    <s v="USD"/>
    <n v="1445898356"/>
    <n v="1441146356"/>
    <b v="0"/>
    <n v="0"/>
    <x v="1"/>
    <x v="7"/>
    <n v="0"/>
    <e v="#DIV/0!"/>
    <x v="2"/>
    <x v="7"/>
  </r>
  <r>
    <x v="2365"/>
    <x v="2365"/>
    <x v="2363"/>
    <n v="1000"/>
    <n v="0"/>
    <x v="1"/>
    <x v="13"/>
    <s v="EUR"/>
    <n v="1453071600"/>
    <n v="1449596425"/>
    <b v="0"/>
    <n v="0"/>
    <x v="1"/>
    <x v="7"/>
    <n v="0"/>
    <e v="#DIV/0!"/>
    <x v="2"/>
    <x v="7"/>
  </r>
  <r>
    <x v="2366"/>
    <x v="2366"/>
    <x v="2364"/>
    <n v="25000"/>
    <n v="2630"/>
    <x v="1"/>
    <x v="1"/>
    <s v="GBP"/>
    <n v="1445431533"/>
    <n v="1442839533"/>
    <b v="0"/>
    <n v="27"/>
    <x v="1"/>
    <x v="7"/>
    <n v="10.52"/>
    <n v="97.407407407407405"/>
    <x v="2"/>
    <x v="7"/>
  </r>
  <r>
    <x v="2367"/>
    <x v="2367"/>
    <x v="2365"/>
    <n v="50000"/>
    <n v="670"/>
    <x v="1"/>
    <x v="0"/>
    <s v="USD"/>
    <n v="1461622616"/>
    <n v="1456442216"/>
    <b v="0"/>
    <n v="14"/>
    <x v="1"/>
    <x v="7"/>
    <n v="1.34"/>
    <n v="47.857142857142854"/>
    <x v="2"/>
    <x v="7"/>
  </r>
  <r>
    <x v="2368"/>
    <x v="2368"/>
    <x v="2366"/>
    <n v="40000"/>
    <n v="100"/>
    <x v="1"/>
    <x v="0"/>
    <s v="USD"/>
    <n v="1429028365"/>
    <n v="1425143965"/>
    <b v="0"/>
    <n v="2"/>
    <x v="1"/>
    <x v="7"/>
    <n v="0.25"/>
    <n v="50"/>
    <x v="2"/>
    <x v="7"/>
  </r>
  <r>
    <x v="2369"/>
    <x v="2369"/>
    <x v="2367"/>
    <n v="25000"/>
    <n v="0"/>
    <x v="1"/>
    <x v="0"/>
    <s v="USD"/>
    <n v="1455132611"/>
    <n v="1452540611"/>
    <b v="0"/>
    <n v="0"/>
    <x v="1"/>
    <x v="7"/>
    <n v="0"/>
    <e v="#DIV/0!"/>
    <x v="2"/>
    <x v="7"/>
  </r>
  <r>
    <x v="2370"/>
    <x v="2370"/>
    <x v="2368"/>
    <n v="25000"/>
    <n v="82"/>
    <x v="1"/>
    <x v="0"/>
    <s v="USD"/>
    <n v="1418877141"/>
    <n v="1416285141"/>
    <b v="0"/>
    <n v="4"/>
    <x v="1"/>
    <x v="7"/>
    <n v="0.32800000000000001"/>
    <n v="20.5"/>
    <x v="2"/>
    <x v="7"/>
  </r>
  <r>
    <x v="2371"/>
    <x v="2371"/>
    <x v="2369"/>
    <n v="2000"/>
    <n v="0"/>
    <x v="1"/>
    <x v="0"/>
    <s v="USD"/>
    <n v="1435257596"/>
    <n v="1432665596"/>
    <b v="0"/>
    <n v="0"/>
    <x v="1"/>
    <x v="7"/>
    <n v="0"/>
    <e v="#DIV/0!"/>
    <x v="2"/>
    <x v="7"/>
  </r>
  <r>
    <x v="2372"/>
    <x v="2372"/>
    <x v="2370"/>
    <n v="5500"/>
    <n v="180"/>
    <x v="1"/>
    <x v="2"/>
    <s v="AUD"/>
    <n v="1429839571"/>
    <n v="1427247571"/>
    <b v="0"/>
    <n v="6"/>
    <x v="1"/>
    <x v="7"/>
    <n v="3.2727272727272729"/>
    <n v="30"/>
    <x v="2"/>
    <x v="7"/>
  </r>
  <r>
    <x v="2373"/>
    <x v="2373"/>
    <x v="2371"/>
    <n v="850000"/>
    <n v="50"/>
    <x v="1"/>
    <x v="11"/>
    <s v="SEK"/>
    <n v="1440863624"/>
    <n v="1438271624"/>
    <b v="0"/>
    <n v="1"/>
    <x v="1"/>
    <x v="7"/>
    <n v="5.8823529411764705E-3"/>
    <n v="50"/>
    <x v="2"/>
    <x v="7"/>
  </r>
  <r>
    <x v="2374"/>
    <x v="2374"/>
    <x v="2372"/>
    <n v="22000"/>
    <n v="10"/>
    <x v="1"/>
    <x v="0"/>
    <s v="USD"/>
    <n v="1423772060"/>
    <n v="1421180060"/>
    <b v="0"/>
    <n v="1"/>
    <x v="1"/>
    <x v="7"/>
    <n v="4.5454545454545456E-2"/>
    <n v="10"/>
    <x v="2"/>
    <x v="7"/>
  </r>
  <r>
    <x v="2375"/>
    <x v="2375"/>
    <x v="2373"/>
    <n v="10000"/>
    <n v="0"/>
    <x v="1"/>
    <x v="0"/>
    <s v="USD"/>
    <n v="1473451437"/>
    <n v="1470859437"/>
    <b v="0"/>
    <n v="0"/>
    <x v="1"/>
    <x v="7"/>
    <n v="0"/>
    <e v="#DIV/0!"/>
    <x v="2"/>
    <x v="7"/>
  </r>
  <r>
    <x v="2376"/>
    <x v="2376"/>
    <x v="2374"/>
    <n v="3000"/>
    <n v="326.33"/>
    <x v="1"/>
    <x v="0"/>
    <s v="USD"/>
    <n v="1449785566"/>
    <n v="1447193566"/>
    <b v="0"/>
    <n v="4"/>
    <x v="1"/>
    <x v="7"/>
    <n v="10.877666666666666"/>
    <n v="81.582499999999996"/>
    <x v="2"/>
    <x v="7"/>
  </r>
  <r>
    <x v="2377"/>
    <x v="2377"/>
    <x v="2375"/>
    <n v="2500"/>
    <n v="0"/>
    <x v="1"/>
    <x v="5"/>
    <s v="CAD"/>
    <n v="1480110783"/>
    <n v="1477515183"/>
    <b v="0"/>
    <n v="0"/>
    <x v="1"/>
    <x v="7"/>
    <n v="0"/>
    <e v="#DIV/0!"/>
    <x v="2"/>
    <x v="7"/>
  </r>
  <r>
    <x v="2378"/>
    <x v="2378"/>
    <x v="2376"/>
    <n v="110000"/>
    <n v="0"/>
    <x v="1"/>
    <x v="0"/>
    <s v="USD"/>
    <n v="1440548330"/>
    <n v="1438042730"/>
    <b v="0"/>
    <n v="0"/>
    <x v="1"/>
    <x v="7"/>
    <n v="0"/>
    <e v="#DIV/0!"/>
    <x v="2"/>
    <x v="7"/>
  </r>
  <r>
    <x v="2379"/>
    <x v="2379"/>
    <x v="2377"/>
    <n v="30000"/>
    <n v="0"/>
    <x v="1"/>
    <x v="0"/>
    <s v="USD"/>
    <n v="1444004616"/>
    <n v="1440116616"/>
    <b v="0"/>
    <n v="0"/>
    <x v="1"/>
    <x v="7"/>
    <n v="0"/>
    <e v="#DIV/0!"/>
    <x v="2"/>
    <x v="7"/>
  </r>
  <r>
    <x v="2380"/>
    <x v="2380"/>
    <x v="2378"/>
    <n v="15000"/>
    <n v="55"/>
    <x v="1"/>
    <x v="0"/>
    <s v="USD"/>
    <n v="1443726142"/>
    <n v="1441134142"/>
    <b v="0"/>
    <n v="3"/>
    <x v="1"/>
    <x v="7"/>
    <n v="0.36666666666666664"/>
    <n v="18.333333333333332"/>
    <x v="2"/>
    <x v="7"/>
  </r>
  <r>
    <x v="2381"/>
    <x v="2381"/>
    <x v="2379"/>
    <n v="86350"/>
    <n v="1571"/>
    <x v="1"/>
    <x v="0"/>
    <s v="USD"/>
    <n v="1428704848"/>
    <n v="1426112848"/>
    <b v="0"/>
    <n v="7"/>
    <x v="1"/>
    <x v="7"/>
    <n v="1.8193398957730169"/>
    <n v="224.42857142857142"/>
    <x v="2"/>
    <x v="7"/>
  </r>
  <r>
    <x v="2382"/>
    <x v="2382"/>
    <x v="2380"/>
    <n v="3000"/>
    <n v="75"/>
    <x v="1"/>
    <x v="0"/>
    <s v="USD"/>
    <n v="1438662603"/>
    <n v="1436502603"/>
    <b v="0"/>
    <n v="2"/>
    <x v="1"/>
    <x v="7"/>
    <n v="2.5"/>
    <n v="37.5"/>
    <x v="2"/>
    <x v="7"/>
  </r>
  <r>
    <x v="2383"/>
    <x v="2383"/>
    <x v="2381"/>
    <n v="10000"/>
    <n v="435"/>
    <x v="1"/>
    <x v="4"/>
    <s v="NZD"/>
    <n v="1424568107"/>
    <n v="1421976107"/>
    <b v="0"/>
    <n v="3"/>
    <x v="1"/>
    <x v="7"/>
    <n v="4.3499999999999996"/>
    <n v="145"/>
    <x v="2"/>
    <x v="7"/>
  </r>
  <r>
    <x v="2384"/>
    <x v="2384"/>
    <x v="2382"/>
    <n v="1000"/>
    <n v="8"/>
    <x v="1"/>
    <x v="0"/>
    <s v="USD"/>
    <n v="1415932643"/>
    <n v="1413337043"/>
    <b v="0"/>
    <n v="8"/>
    <x v="1"/>
    <x v="7"/>
    <n v="0.8"/>
    <n v="1"/>
    <x v="2"/>
    <x v="7"/>
  </r>
  <r>
    <x v="2385"/>
    <x v="2385"/>
    <x v="2383"/>
    <n v="65000"/>
    <n v="788"/>
    <x v="1"/>
    <x v="0"/>
    <s v="USD"/>
    <n v="1438793432"/>
    <n v="1436201432"/>
    <b v="0"/>
    <n v="7"/>
    <x v="1"/>
    <x v="7"/>
    <n v="1.2123076923076923"/>
    <n v="112.57142857142857"/>
    <x v="2"/>
    <x v="7"/>
  </r>
  <r>
    <x v="2386"/>
    <x v="2386"/>
    <x v="2384"/>
    <n v="30000"/>
    <n v="0"/>
    <x v="1"/>
    <x v="5"/>
    <s v="CAD"/>
    <n v="1420920424"/>
    <n v="1415736424"/>
    <b v="0"/>
    <n v="0"/>
    <x v="1"/>
    <x v="7"/>
    <n v="0"/>
    <e v="#DIV/0!"/>
    <x v="2"/>
    <x v="7"/>
  </r>
  <r>
    <x v="2387"/>
    <x v="2387"/>
    <x v="2385"/>
    <n v="150000"/>
    <n v="1026"/>
    <x v="1"/>
    <x v="0"/>
    <s v="USD"/>
    <n v="1469199740"/>
    <n v="1465311740"/>
    <b v="0"/>
    <n v="3"/>
    <x v="1"/>
    <x v="7"/>
    <n v="0.68399999999999994"/>
    <n v="342"/>
    <x v="2"/>
    <x v="7"/>
  </r>
  <r>
    <x v="2388"/>
    <x v="2388"/>
    <x v="2386"/>
    <n v="37000"/>
    <n v="463"/>
    <x v="1"/>
    <x v="0"/>
    <s v="USD"/>
    <n v="1421350140"/>
    <n v="1418761759"/>
    <b v="0"/>
    <n v="8"/>
    <x v="1"/>
    <x v="7"/>
    <n v="1.2513513513513512"/>
    <n v="57.875"/>
    <x v="2"/>
    <x v="7"/>
  </r>
  <r>
    <x v="2389"/>
    <x v="2389"/>
    <x v="2387"/>
    <n v="16000"/>
    <n v="30"/>
    <x v="1"/>
    <x v="6"/>
    <s v="EUR"/>
    <n v="1437861540"/>
    <n v="1435160452"/>
    <b v="0"/>
    <n v="1"/>
    <x v="1"/>
    <x v="7"/>
    <n v="0.1875"/>
    <n v="30"/>
    <x v="2"/>
    <x v="7"/>
  </r>
  <r>
    <x v="2390"/>
    <x v="2390"/>
    <x v="2388"/>
    <n v="510000"/>
    <n v="0"/>
    <x v="1"/>
    <x v="2"/>
    <s v="AUD"/>
    <n v="1420352264"/>
    <n v="1416896264"/>
    <b v="0"/>
    <n v="0"/>
    <x v="1"/>
    <x v="7"/>
    <n v="0"/>
    <e v="#DIV/0!"/>
    <x v="2"/>
    <x v="7"/>
  </r>
  <r>
    <x v="2391"/>
    <x v="2391"/>
    <x v="2389"/>
    <n v="20000"/>
    <n v="25"/>
    <x v="1"/>
    <x v="0"/>
    <s v="USD"/>
    <n v="1427825044"/>
    <n v="1425236644"/>
    <b v="0"/>
    <n v="1"/>
    <x v="1"/>
    <x v="7"/>
    <n v="0.125"/>
    <n v="25"/>
    <x v="2"/>
    <x v="7"/>
  </r>
  <r>
    <x v="2392"/>
    <x v="2392"/>
    <x v="2390"/>
    <n v="4200"/>
    <n v="0"/>
    <x v="1"/>
    <x v="0"/>
    <s v="USD"/>
    <n v="1446087223"/>
    <n v="1443495223"/>
    <b v="0"/>
    <n v="0"/>
    <x v="1"/>
    <x v="7"/>
    <n v="0"/>
    <e v="#DIV/0!"/>
    <x v="2"/>
    <x v="7"/>
  </r>
  <r>
    <x v="2393"/>
    <x v="2393"/>
    <x v="2391"/>
    <n v="100000"/>
    <n v="50"/>
    <x v="1"/>
    <x v="0"/>
    <s v="USD"/>
    <n v="1439048017"/>
    <n v="1436456017"/>
    <b v="0"/>
    <n v="1"/>
    <x v="1"/>
    <x v="7"/>
    <n v="0.05"/>
    <n v="50"/>
    <x v="2"/>
    <x v="7"/>
  </r>
  <r>
    <x v="2394"/>
    <x v="2394"/>
    <x v="2392"/>
    <n v="5000"/>
    <n v="3"/>
    <x v="1"/>
    <x v="17"/>
    <s v="EUR"/>
    <n v="1424940093"/>
    <n v="1422348093"/>
    <b v="0"/>
    <n v="2"/>
    <x v="1"/>
    <x v="7"/>
    <n v="0.06"/>
    <n v="1.5"/>
    <x v="2"/>
    <x v="7"/>
  </r>
  <r>
    <x v="2395"/>
    <x v="2395"/>
    <x v="2393"/>
    <n v="33000"/>
    <n v="0"/>
    <x v="1"/>
    <x v="0"/>
    <s v="USD"/>
    <n v="1484038620"/>
    <n v="1481597687"/>
    <b v="0"/>
    <n v="0"/>
    <x v="1"/>
    <x v="7"/>
    <n v="0"/>
    <e v="#DIV/0!"/>
    <x v="2"/>
    <x v="7"/>
  </r>
  <r>
    <x v="2396"/>
    <x v="2396"/>
    <x v="2394"/>
    <n v="5000"/>
    <n v="10"/>
    <x v="1"/>
    <x v="16"/>
    <s v="CHF"/>
    <n v="1444940558"/>
    <n v="1442348558"/>
    <b v="0"/>
    <n v="1"/>
    <x v="1"/>
    <x v="7"/>
    <n v="0.2"/>
    <n v="10"/>
    <x v="2"/>
    <x v="7"/>
  </r>
  <r>
    <x v="2397"/>
    <x v="2397"/>
    <x v="2395"/>
    <n v="124000"/>
    <n v="0"/>
    <x v="1"/>
    <x v="0"/>
    <s v="USD"/>
    <n v="1420233256"/>
    <n v="1417641256"/>
    <b v="0"/>
    <n v="0"/>
    <x v="1"/>
    <x v="7"/>
    <n v="0"/>
    <e v="#DIV/0!"/>
    <x v="2"/>
    <x v="7"/>
  </r>
  <r>
    <x v="2398"/>
    <x v="2398"/>
    <x v="2396"/>
    <n v="4000"/>
    <n v="0"/>
    <x v="1"/>
    <x v="0"/>
    <s v="USD"/>
    <n v="1435874384"/>
    <n v="1433282384"/>
    <b v="0"/>
    <n v="0"/>
    <x v="1"/>
    <x v="7"/>
    <n v="0"/>
    <e v="#DIV/0!"/>
    <x v="2"/>
    <x v="7"/>
  </r>
  <r>
    <x v="2399"/>
    <x v="2399"/>
    <x v="2397"/>
    <n v="13000"/>
    <n v="0"/>
    <x v="1"/>
    <x v="11"/>
    <s v="SEK"/>
    <n v="1418934506"/>
    <n v="1415910506"/>
    <b v="0"/>
    <n v="0"/>
    <x v="1"/>
    <x v="7"/>
    <n v="0"/>
    <e v="#DIV/0!"/>
    <x v="2"/>
    <x v="7"/>
  </r>
  <r>
    <x v="2400"/>
    <x v="2400"/>
    <x v="2398"/>
    <n v="50000"/>
    <n v="0"/>
    <x v="1"/>
    <x v="2"/>
    <s v="AUD"/>
    <n v="1460615164"/>
    <n v="1458023164"/>
    <b v="0"/>
    <n v="0"/>
    <x v="1"/>
    <x v="7"/>
    <n v="0"/>
    <e v="#DIV/0!"/>
    <x v="2"/>
    <x v="7"/>
  </r>
  <r>
    <x v="2401"/>
    <x v="2401"/>
    <x v="2399"/>
    <n v="28000"/>
    <n v="201"/>
    <x v="2"/>
    <x v="0"/>
    <s v="USD"/>
    <n v="1457207096"/>
    <n v="1452023096"/>
    <b v="0"/>
    <n v="9"/>
    <x v="1"/>
    <x v="19"/>
    <n v="0.71785714285714286"/>
    <n v="22.333333333333332"/>
    <x v="7"/>
    <x v="19"/>
  </r>
  <r>
    <x v="2402"/>
    <x v="2402"/>
    <x v="2400"/>
    <n v="12000"/>
    <n v="52"/>
    <x v="2"/>
    <x v="0"/>
    <s v="USD"/>
    <n v="1431533931"/>
    <n v="1428941931"/>
    <b v="0"/>
    <n v="1"/>
    <x v="1"/>
    <x v="19"/>
    <n v="0.43333333333333329"/>
    <n v="52"/>
    <x v="7"/>
    <x v="19"/>
  </r>
  <r>
    <x v="2403"/>
    <x v="2403"/>
    <x v="2401"/>
    <n v="1200"/>
    <n v="202"/>
    <x v="2"/>
    <x v="1"/>
    <s v="GBP"/>
    <n v="1459368658"/>
    <n v="1454188258"/>
    <b v="0"/>
    <n v="12"/>
    <x v="1"/>
    <x v="19"/>
    <n v="16.833333333333332"/>
    <n v="16.833333333333332"/>
    <x v="7"/>
    <x v="19"/>
  </r>
  <r>
    <x v="2404"/>
    <x v="2404"/>
    <x v="2402"/>
    <n v="15000"/>
    <n v="0"/>
    <x v="2"/>
    <x v="0"/>
    <s v="USD"/>
    <n v="1451782607"/>
    <n v="1449190607"/>
    <b v="0"/>
    <n v="0"/>
    <x v="1"/>
    <x v="19"/>
    <n v="0"/>
    <e v="#DIV/0!"/>
    <x v="7"/>
    <x v="19"/>
  </r>
  <r>
    <x v="2405"/>
    <x v="2405"/>
    <x v="2403"/>
    <n v="5000"/>
    <n v="1126"/>
    <x v="2"/>
    <x v="0"/>
    <s v="USD"/>
    <n v="1472911375"/>
    <n v="1471096975"/>
    <b v="0"/>
    <n v="20"/>
    <x v="1"/>
    <x v="19"/>
    <n v="22.52"/>
    <n v="56.3"/>
    <x v="7"/>
    <x v="19"/>
  </r>
  <r>
    <x v="2406"/>
    <x v="2406"/>
    <x v="2404"/>
    <n v="3250"/>
    <n v="1345"/>
    <x v="2"/>
    <x v="0"/>
    <s v="USD"/>
    <n v="1421635190"/>
    <n v="1418179190"/>
    <b v="0"/>
    <n v="16"/>
    <x v="1"/>
    <x v="19"/>
    <n v="41.384615384615387"/>
    <n v="84.0625"/>
    <x v="7"/>
    <x v="19"/>
  </r>
  <r>
    <x v="2407"/>
    <x v="2407"/>
    <x v="2405"/>
    <n v="22000"/>
    <n v="5557"/>
    <x v="2"/>
    <x v="0"/>
    <s v="USD"/>
    <n v="1428732000"/>
    <n v="1426772928"/>
    <b v="0"/>
    <n v="33"/>
    <x v="1"/>
    <x v="19"/>
    <n v="25.259090909090908"/>
    <n v="168.39393939393941"/>
    <x v="7"/>
    <x v="19"/>
  </r>
  <r>
    <x v="2408"/>
    <x v="2408"/>
    <x v="2406"/>
    <n v="15000"/>
    <n v="30"/>
    <x v="2"/>
    <x v="0"/>
    <s v="USD"/>
    <n v="1415247757"/>
    <n v="1412652157"/>
    <b v="0"/>
    <n v="2"/>
    <x v="1"/>
    <x v="19"/>
    <n v="0.2"/>
    <n v="15"/>
    <x v="7"/>
    <x v="19"/>
  </r>
  <r>
    <x v="2409"/>
    <x v="2409"/>
    <x v="2407"/>
    <n v="25000"/>
    <n v="460"/>
    <x v="2"/>
    <x v="0"/>
    <s v="USD"/>
    <n v="1439931675"/>
    <n v="1437339675"/>
    <b v="0"/>
    <n v="6"/>
    <x v="1"/>
    <x v="19"/>
    <n v="1.8399999999999999"/>
    <n v="76.666666666666671"/>
    <x v="7"/>
    <x v="19"/>
  </r>
  <r>
    <x v="2410"/>
    <x v="2410"/>
    <x v="2408"/>
    <n v="15000"/>
    <n v="0"/>
    <x v="2"/>
    <x v="2"/>
    <s v="AUD"/>
    <n v="1441619275"/>
    <n v="1439027275"/>
    <b v="0"/>
    <n v="0"/>
    <x v="1"/>
    <x v="19"/>
    <n v="0"/>
    <e v="#DIV/0!"/>
    <x v="7"/>
    <x v="19"/>
  </r>
  <r>
    <x v="2411"/>
    <x v="2411"/>
    <x v="2409"/>
    <n v="25000"/>
    <n v="151"/>
    <x v="2"/>
    <x v="0"/>
    <s v="USD"/>
    <n v="1440524082"/>
    <n v="1437932082"/>
    <b v="0"/>
    <n v="3"/>
    <x v="1"/>
    <x v="19"/>
    <n v="0.60399999999999998"/>
    <n v="50.333333333333336"/>
    <x v="7"/>
    <x v="19"/>
  </r>
  <r>
    <x v="2412"/>
    <x v="2412"/>
    <x v="2410"/>
    <n v="8000"/>
    <n v="0"/>
    <x v="2"/>
    <x v="6"/>
    <s v="EUR"/>
    <n v="1480185673"/>
    <n v="1476294073"/>
    <b v="0"/>
    <n v="0"/>
    <x v="1"/>
    <x v="19"/>
    <n v="0"/>
    <e v="#DIV/0!"/>
    <x v="7"/>
    <x v="19"/>
  </r>
  <r>
    <x v="2413"/>
    <x v="2413"/>
    <x v="2411"/>
    <n v="3000"/>
    <n v="25"/>
    <x v="2"/>
    <x v="0"/>
    <s v="USD"/>
    <n v="1401579000"/>
    <n v="1398911882"/>
    <b v="0"/>
    <n v="3"/>
    <x v="1"/>
    <x v="19"/>
    <n v="0.83333333333333337"/>
    <n v="8.3333333333333339"/>
    <x v="7"/>
    <x v="19"/>
  </r>
  <r>
    <x v="2414"/>
    <x v="2414"/>
    <x v="2412"/>
    <n v="15000"/>
    <n v="460"/>
    <x v="2"/>
    <x v="0"/>
    <s v="USD"/>
    <n v="1440215940"/>
    <n v="1436805660"/>
    <b v="0"/>
    <n v="13"/>
    <x v="1"/>
    <x v="19"/>
    <n v="3.0666666666666664"/>
    <n v="35.384615384615387"/>
    <x v="7"/>
    <x v="19"/>
  </r>
  <r>
    <x v="2415"/>
    <x v="2415"/>
    <x v="2413"/>
    <n v="60000"/>
    <n v="335"/>
    <x v="2"/>
    <x v="0"/>
    <s v="USD"/>
    <n v="1468615346"/>
    <n v="1466023346"/>
    <b v="0"/>
    <n v="6"/>
    <x v="1"/>
    <x v="19"/>
    <n v="0.55833333333333335"/>
    <n v="55.833333333333336"/>
    <x v="7"/>
    <x v="19"/>
  </r>
  <r>
    <x v="2416"/>
    <x v="2416"/>
    <x v="2414"/>
    <n v="20000"/>
    <n v="5"/>
    <x v="2"/>
    <x v="0"/>
    <s v="USD"/>
    <n v="1426345200"/>
    <n v="1421343743"/>
    <b v="0"/>
    <n v="1"/>
    <x v="1"/>
    <x v="19"/>
    <n v="2.5000000000000001E-2"/>
    <n v="5"/>
    <x v="7"/>
    <x v="19"/>
  </r>
  <r>
    <x v="2417"/>
    <x v="2417"/>
    <x v="2415"/>
    <n v="1000"/>
    <n v="0"/>
    <x v="2"/>
    <x v="0"/>
    <s v="USD"/>
    <n v="1407705187"/>
    <n v="1405113187"/>
    <b v="0"/>
    <n v="0"/>
    <x v="1"/>
    <x v="19"/>
    <n v="0"/>
    <e v="#DIV/0!"/>
    <x v="7"/>
    <x v="19"/>
  </r>
  <r>
    <x v="2418"/>
    <x v="2418"/>
    <x v="2416"/>
    <n v="25000"/>
    <n v="5"/>
    <x v="2"/>
    <x v="0"/>
    <s v="USD"/>
    <n v="1427225644"/>
    <n v="1422045244"/>
    <b v="0"/>
    <n v="5"/>
    <x v="1"/>
    <x v="19"/>
    <n v="0.02"/>
    <n v="1"/>
    <x v="7"/>
    <x v="19"/>
  </r>
  <r>
    <x v="2419"/>
    <x v="2419"/>
    <x v="2417"/>
    <n v="3000"/>
    <n v="0"/>
    <x v="2"/>
    <x v="0"/>
    <s v="USD"/>
    <n v="1424281389"/>
    <n v="1419097389"/>
    <b v="0"/>
    <n v="0"/>
    <x v="1"/>
    <x v="19"/>
    <n v="0"/>
    <e v="#DIV/0!"/>
    <x v="7"/>
    <x v="19"/>
  </r>
  <r>
    <x v="2420"/>
    <x v="2420"/>
    <x v="2418"/>
    <n v="16870"/>
    <n v="2501"/>
    <x v="2"/>
    <x v="0"/>
    <s v="USD"/>
    <n v="1415583695"/>
    <n v="1410396095"/>
    <b v="0"/>
    <n v="36"/>
    <x v="1"/>
    <x v="19"/>
    <n v="14.825133372851216"/>
    <n v="69.472222222222229"/>
    <x v="7"/>
    <x v="19"/>
  </r>
  <r>
    <x v="2421"/>
    <x v="2421"/>
    <x v="2419"/>
    <n v="6000"/>
    <n v="1"/>
    <x v="2"/>
    <x v="0"/>
    <s v="USD"/>
    <n v="1424536196"/>
    <n v="1421944196"/>
    <b v="0"/>
    <n v="1"/>
    <x v="1"/>
    <x v="19"/>
    <n v="1.6666666666666666E-2"/>
    <n v="1"/>
    <x v="7"/>
    <x v="19"/>
  </r>
  <r>
    <x v="2422"/>
    <x v="2422"/>
    <x v="2420"/>
    <n v="500"/>
    <n v="1"/>
    <x v="2"/>
    <x v="0"/>
    <s v="USD"/>
    <n v="1426091036"/>
    <n v="1423502636"/>
    <b v="0"/>
    <n v="1"/>
    <x v="1"/>
    <x v="19"/>
    <n v="0.2"/>
    <n v="1"/>
    <x v="7"/>
    <x v="19"/>
  </r>
  <r>
    <x v="2423"/>
    <x v="2423"/>
    <x v="2421"/>
    <n v="60000"/>
    <n v="8"/>
    <x v="2"/>
    <x v="0"/>
    <s v="USD"/>
    <n v="1420044890"/>
    <n v="1417452890"/>
    <b v="0"/>
    <n v="1"/>
    <x v="1"/>
    <x v="19"/>
    <n v="1.3333333333333334E-2"/>
    <n v="8"/>
    <x v="7"/>
    <x v="19"/>
  </r>
  <r>
    <x v="2424"/>
    <x v="2424"/>
    <x v="2422"/>
    <n v="25000"/>
    <n v="310"/>
    <x v="2"/>
    <x v="0"/>
    <s v="USD"/>
    <n v="1414445108"/>
    <n v="1411853108"/>
    <b v="0"/>
    <n v="9"/>
    <x v="1"/>
    <x v="19"/>
    <n v="1.24"/>
    <n v="34.444444444444443"/>
    <x v="7"/>
    <x v="19"/>
  </r>
  <r>
    <x v="2425"/>
    <x v="2425"/>
    <x v="2423"/>
    <n v="3500"/>
    <n v="1"/>
    <x v="2"/>
    <x v="0"/>
    <s v="USD"/>
    <n v="1464386640"/>
    <n v="1463090149"/>
    <b v="0"/>
    <n v="1"/>
    <x v="1"/>
    <x v="19"/>
    <n v="2.8571428571428574E-2"/>
    <n v="1"/>
    <x v="7"/>
    <x v="19"/>
  </r>
  <r>
    <x v="2426"/>
    <x v="2426"/>
    <x v="2424"/>
    <n v="20000"/>
    <n v="0"/>
    <x v="2"/>
    <x v="0"/>
    <s v="USD"/>
    <n v="1439006692"/>
    <n v="1433822692"/>
    <b v="0"/>
    <n v="0"/>
    <x v="1"/>
    <x v="19"/>
    <n v="0"/>
    <e v="#DIV/0!"/>
    <x v="7"/>
    <x v="19"/>
  </r>
  <r>
    <x v="2427"/>
    <x v="2427"/>
    <x v="2425"/>
    <n v="50000"/>
    <n v="1"/>
    <x v="2"/>
    <x v="0"/>
    <s v="USD"/>
    <n v="1458715133"/>
    <n v="1455262733"/>
    <b v="0"/>
    <n v="1"/>
    <x v="1"/>
    <x v="19"/>
    <n v="2E-3"/>
    <n v="1"/>
    <x v="7"/>
    <x v="19"/>
  </r>
  <r>
    <x v="2428"/>
    <x v="2428"/>
    <x v="2426"/>
    <n v="35000"/>
    <n v="1"/>
    <x v="2"/>
    <x v="0"/>
    <s v="USD"/>
    <n v="1426182551"/>
    <n v="1423594151"/>
    <b v="0"/>
    <n v="1"/>
    <x v="1"/>
    <x v="19"/>
    <n v="2.8571428571428571E-3"/>
    <n v="1"/>
    <x v="7"/>
    <x v="19"/>
  </r>
  <r>
    <x v="2429"/>
    <x v="2429"/>
    <x v="2427"/>
    <n v="140000"/>
    <n v="2005"/>
    <x v="2"/>
    <x v="10"/>
    <s v="NOK"/>
    <n v="1486313040"/>
    <n v="1483131966"/>
    <b v="0"/>
    <n v="4"/>
    <x v="1"/>
    <x v="19"/>
    <n v="1.4321428571428572"/>
    <n v="501.25"/>
    <x v="7"/>
    <x v="19"/>
  </r>
  <r>
    <x v="2430"/>
    <x v="2430"/>
    <x v="2428"/>
    <n v="3000"/>
    <n v="21"/>
    <x v="2"/>
    <x v="0"/>
    <s v="USD"/>
    <n v="1455246504"/>
    <n v="1452654504"/>
    <b v="0"/>
    <n v="2"/>
    <x v="1"/>
    <x v="19"/>
    <n v="0.70000000000000007"/>
    <n v="10.5"/>
    <x v="7"/>
    <x v="19"/>
  </r>
  <r>
    <x v="2431"/>
    <x v="2431"/>
    <x v="2429"/>
    <n v="100000"/>
    <n v="2"/>
    <x v="2"/>
    <x v="0"/>
    <s v="USD"/>
    <n v="1467080613"/>
    <n v="1461896613"/>
    <b v="0"/>
    <n v="2"/>
    <x v="1"/>
    <x v="19"/>
    <n v="2E-3"/>
    <n v="1"/>
    <x v="7"/>
    <x v="19"/>
  </r>
  <r>
    <x v="2432"/>
    <x v="2432"/>
    <x v="2430"/>
    <n v="14000"/>
    <n v="2"/>
    <x v="2"/>
    <x v="0"/>
    <s v="USD"/>
    <n v="1425791697"/>
    <n v="1423199697"/>
    <b v="0"/>
    <n v="2"/>
    <x v="1"/>
    <x v="19"/>
    <n v="1.4285714285714287E-2"/>
    <n v="1"/>
    <x v="7"/>
    <x v="19"/>
  </r>
  <r>
    <x v="2433"/>
    <x v="2433"/>
    <x v="2431"/>
    <n v="10000"/>
    <n v="0"/>
    <x v="2"/>
    <x v="0"/>
    <s v="USD"/>
    <n v="1456608943"/>
    <n v="1454016943"/>
    <b v="0"/>
    <n v="0"/>
    <x v="1"/>
    <x v="19"/>
    <n v="0"/>
    <e v="#DIV/0!"/>
    <x v="7"/>
    <x v="19"/>
  </r>
  <r>
    <x v="2434"/>
    <x v="2434"/>
    <x v="2432"/>
    <n v="20000"/>
    <n v="26"/>
    <x v="2"/>
    <x v="0"/>
    <s v="USD"/>
    <n v="1438662474"/>
    <n v="1435206474"/>
    <b v="0"/>
    <n v="2"/>
    <x v="1"/>
    <x v="19"/>
    <n v="0.13"/>
    <n v="13"/>
    <x v="7"/>
    <x v="19"/>
  </r>
  <r>
    <x v="2435"/>
    <x v="2435"/>
    <x v="2433"/>
    <n v="250000"/>
    <n v="1224"/>
    <x v="2"/>
    <x v="11"/>
    <s v="SEK"/>
    <n v="1444027186"/>
    <n v="1441435186"/>
    <b v="0"/>
    <n v="4"/>
    <x v="1"/>
    <x v="19"/>
    <n v="0.48960000000000004"/>
    <n v="306"/>
    <x v="7"/>
    <x v="19"/>
  </r>
  <r>
    <x v="2436"/>
    <x v="2436"/>
    <x v="2434"/>
    <n v="117000"/>
    <n v="45"/>
    <x v="2"/>
    <x v="5"/>
    <s v="CAD"/>
    <n v="1454078770"/>
    <n v="1448894770"/>
    <b v="0"/>
    <n v="2"/>
    <x v="1"/>
    <x v="19"/>
    <n v="3.8461538461538464E-2"/>
    <n v="22.5"/>
    <x v="7"/>
    <x v="19"/>
  </r>
  <r>
    <x v="2437"/>
    <x v="2437"/>
    <x v="2435"/>
    <n v="8000"/>
    <n v="0"/>
    <x v="2"/>
    <x v="0"/>
    <s v="USD"/>
    <n v="1426615200"/>
    <n v="1422400188"/>
    <b v="0"/>
    <n v="0"/>
    <x v="1"/>
    <x v="19"/>
    <n v="0"/>
    <e v="#DIV/0!"/>
    <x v="7"/>
    <x v="19"/>
  </r>
  <r>
    <x v="2438"/>
    <x v="2438"/>
    <x v="2436"/>
    <n v="15000"/>
    <n v="50"/>
    <x v="2"/>
    <x v="0"/>
    <s v="USD"/>
    <n v="1449529062"/>
    <n v="1444341462"/>
    <b v="0"/>
    <n v="1"/>
    <x v="1"/>
    <x v="19"/>
    <n v="0.33333333333333337"/>
    <n v="50"/>
    <x v="7"/>
    <x v="19"/>
  </r>
  <r>
    <x v="2439"/>
    <x v="2439"/>
    <x v="2437"/>
    <n v="10000"/>
    <n v="0"/>
    <x v="2"/>
    <x v="0"/>
    <s v="USD"/>
    <n v="1445197129"/>
    <n v="1442605129"/>
    <b v="0"/>
    <n v="0"/>
    <x v="1"/>
    <x v="19"/>
    <n v="0"/>
    <e v="#DIV/0!"/>
    <x v="7"/>
    <x v="19"/>
  </r>
  <r>
    <x v="2440"/>
    <x v="2440"/>
    <x v="2438"/>
    <n v="5000"/>
    <n v="10"/>
    <x v="2"/>
    <x v="18"/>
    <s v="EUR"/>
    <n v="1455399313"/>
    <n v="1452807313"/>
    <b v="0"/>
    <n v="2"/>
    <x v="1"/>
    <x v="19"/>
    <n v="0.2"/>
    <n v="5"/>
    <x v="7"/>
    <x v="19"/>
  </r>
  <r>
    <x v="2441"/>
    <x v="2441"/>
    <x v="2439"/>
    <n v="7500"/>
    <n v="8091"/>
    <x v="0"/>
    <x v="0"/>
    <s v="USD"/>
    <n v="1437627540"/>
    <n v="1435806054"/>
    <b v="0"/>
    <n v="109"/>
    <x v="0"/>
    <x v="33"/>
    <n v="107.88"/>
    <n v="74.22935779816514"/>
    <x v="7"/>
    <x v="33"/>
  </r>
  <r>
    <x v="2442"/>
    <x v="2442"/>
    <x v="2440"/>
    <n v="24000"/>
    <n v="30226"/>
    <x v="0"/>
    <x v="0"/>
    <s v="USD"/>
    <n v="1426777228"/>
    <n v="1424188828"/>
    <b v="0"/>
    <n v="372"/>
    <x v="0"/>
    <x v="33"/>
    <n v="125.94166666666666"/>
    <n v="81.252688172043008"/>
    <x v="7"/>
    <x v="33"/>
  </r>
  <r>
    <x v="2443"/>
    <x v="2443"/>
    <x v="2441"/>
    <n v="20000"/>
    <n v="40502.99"/>
    <x v="0"/>
    <x v="0"/>
    <s v="USD"/>
    <n v="1408114822"/>
    <n v="1405522822"/>
    <b v="0"/>
    <n v="311"/>
    <x v="0"/>
    <x v="33"/>
    <n v="202.51495"/>
    <n v="130.23469453376205"/>
    <x v="7"/>
    <x v="33"/>
  </r>
  <r>
    <x v="2444"/>
    <x v="2444"/>
    <x v="2442"/>
    <n v="3000"/>
    <n v="3258"/>
    <x v="0"/>
    <x v="0"/>
    <s v="USD"/>
    <n v="1464199591"/>
    <n v="1461607591"/>
    <b v="0"/>
    <n v="61"/>
    <x v="0"/>
    <x v="33"/>
    <n v="108.60000000000001"/>
    <n v="53.409836065573771"/>
    <x v="7"/>
    <x v="33"/>
  </r>
  <r>
    <x v="2445"/>
    <x v="2445"/>
    <x v="2443"/>
    <n v="5000"/>
    <n v="8640"/>
    <x v="0"/>
    <x v="0"/>
    <s v="USD"/>
    <n v="1443242021"/>
    <n v="1440650021"/>
    <b v="0"/>
    <n v="115"/>
    <x v="0"/>
    <x v="33"/>
    <n v="172.8"/>
    <n v="75.130434782608702"/>
    <x v="7"/>
    <x v="33"/>
  </r>
  <r>
    <x v="2446"/>
    <x v="2446"/>
    <x v="2444"/>
    <n v="5000"/>
    <n v="8399"/>
    <x v="0"/>
    <x v="0"/>
    <s v="USD"/>
    <n v="1480174071"/>
    <n v="1477578471"/>
    <b v="0"/>
    <n v="111"/>
    <x v="0"/>
    <x v="33"/>
    <n v="167.98"/>
    <n v="75.666666666666671"/>
    <x v="7"/>
    <x v="33"/>
  </r>
  <r>
    <x v="2447"/>
    <x v="2447"/>
    <x v="2445"/>
    <n v="2500"/>
    <n v="10680"/>
    <x v="0"/>
    <x v="0"/>
    <s v="USD"/>
    <n v="1478923200"/>
    <n v="1476184593"/>
    <b v="0"/>
    <n v="337"/>
    <x v="0"/>
    <x v="33"/>
    <n v="427.20000000000005"/>
    <n v="31.691394658753708"/>
    <x v="7"/>
    <x v="33"/>
  </r>
  <r>
    <x v="2448"/>
    <x v="2448"/>
    <x v="2446"/>
    <n v="400"/>
    <n v="430"/>
    <x v="0"/>
    <x v="0"/>
    <s v="USD"/>
    <n v="1472621760"/>
    <n v="1472110513"/>
    <b v="0"/>
    <n v="9"/>
    <x v="0"/>
    <x v="33"/>
    <n v="107.5"/>
    <n v="47.777777777777779"/>
    <x v="7"/>
    <x v="33"/>
  </r>
  <r>
    <x v="2449"/>
    <x v="2449"/>
    <x v="2447"/>
    <n v="10000"/>
    <n v="10800"/>
    <x v="0"/>
    <x v="0"/>
    <s v="USD"/>
    <n v="1417321515"/>
    <n v="1414725915"/>
    <b v="0"/>
    <n v="120"/>
    <x v="0"/>
    <x v="33"/>
    <n v="108"/>
    <n v="90"/>
    <x v="7"/>
    <x v="33"/>
  </r>
  <r>
    <x v="2450"/>
    <x v="2450"/>
    <x v="2448"/>
    <n v="15000"/>
    <n v="15230.03"/>
    <x v="0"/>
    <x v="0"/>
    <s v="USD"/>
    <n v="1414465860"/>
    <n v="1411177456"/>
    <b v="0"/>
    <n v="102"/>
    <x v="0"/>
    <x v="33"/>
    <n v="101.53353333333335"/>
    <n v="149.31401960784314"/>
    <x v="7"/>
    <x v="33"/>
  </r>
  <r>
    <x v="2451"/>
    <x v="2451"/>
    <x v="2449"/>
    <n v="10000"/>
    <n v="11545"/>
    <x v="0"/>
    <x v="0"/>
    <s v="USD"/>
    <n v="1488750490"/>
    <n v="1487022490"/>
    <b v="0"/>
    <n v="186"/>
    <x v="0"/>
    <x v="33"/>
    <n v="115.45"/>
    <n v="62.06989247311828"/>
    <x v="7"/>
    <x v="33"/>
  </r>
  <r>
    <x v="2452"/>
    <x v="2452"/>
    <x v="2450"/>
    <n v="600"/>
    <n v="801"/>
    <x v="0"/>
    <x v="0"/>
    <s v="USD"/>
    <n v="1451430000"/>
    <n v="1448914500"/>
    <b v="0"/>
    <n v="15"/>
    <x v="0"/>
    <x v="33"/>
    <n v="133.5"/>
    <n v="53.4"/>
    <x v="7"/>
    <x v="33"/>
  </r>
  <r>
    <x v="2453"/>
    <x v="2453"/>
    <x v="2451"/>
    <n v="3000"/>
    <n v="4641"/>
    <x v="0"/>
    <x v="0"/>
    <s v="USD"/>
    <n v="1486053409"/>
    <n v="1483461409"/>
    <b v="0"/>
    <n v="67"/>
    <x v="0"/>
    <x v="33"/>
    <n v="154.69999999999999"/>
    <n v="69.268656716417908"/>
    <x v="7"/>
    <x v="33"/>
  </r>
  <r>
    <x v="2454"/>
    <x v="2454"/>
    <x v="2452"/>
    <n v="35000"/>
    <n v="35296"/>
    <x v="0"/>
    <x v="0"/>
    <s v="USD"/>
    <n v="1489207808"/>
    <n v="1486183808"/>
    <b v="0"/>
    <n v="130"/>
    <x v="0"/>
    <x v="33"/>
    <n v="100.84571428571429"/>
    <n v="271.50769230769231"/>
    <x v="7"/>
    <x v="33"/>
  </r>
  <r>
    <x v="2455"/>
    <x v="2455"/>
    <x v="2453"/>
    <n v="300"/>
    <n v="546"/>
    <x v="0"/>
    <x v="0"/>
    <s v="USD"/>
    <n v="1461177950"/>
    <n v="1458758750"/>
    <b v="0"/>
    <n v="16"/>
    <x v="0"/>
    <x v="33"/>
    <n v="182"/>
    <n v="34.125"/>
    <x v="7"/>
    <x v="33"/>
  </r>
  <r>
    <x v="2456"/>
    <x v="2456"/>
    <x v="2454"/>
    <n v="1500"/>
    <n v="2713"/>
    <x v="0"/>
    <x v="0"/>
    <s v="USD"/>
    <n v="1488063839"/>
    <n v="1485471839"/>
    <b v="0"/>
    <n v="67"/>
    <x v="0"/>
    <x v="33"/>
    <n v="180.86666666666667"/>
    <n v="40.492537313432834"/>
    <x v="7"/>
    <x v="33"/>
  </r>
  <r>
    <x v="2457"/>
    <x v="2457"/>
    <x v="2455"/>
    <n v="23000"/>
    <n v="23530"/>
    <x v="0"/>
    <x v="0"/>
    <s v="USD"/>
    <n v="1458826056"/>
    <n v="1456237656"/>
    <b v="0"/>
    <n v="124"/>
    <x v="0"/>
    <x v="33"/>
    <n v="102.30434782608695"/>
    <n v="189.75806451612902"/>
    <x v="7"/>
    <x v="33"/>
  </r>
  <r>
    <x v="2458"/>
    <x v="2458"/>
    <x v="2456"/>
    <n v="5000"/>
    <n v="5509"/>
    <x v="0"/>
    <x v="0"/>
    <s v="USD"/>
    <n v="1465498800"/>
    <n v="1462481718"/>
    <b v="0"/>
    <n v="80"/>
    <x v="0"/>
    <x v="33"/>
    <n v="110.17999999999999"/>
    <n v="68.862499999999997"/>
    <x v="7"/>
    <x v="33"/>
  </r>
  <r>
    <x v="2459"/>
    <x v="2459"/>
    <x v="2457"/>
    <n v="30000"/>
    <n v="30675"/>
    <x v="0"/>
    <x v="0"/>
    <s v="USD"/>
    <n v="1458742685"/>
    <n v="1454858285"/>
    <b v="0"/>
    <n v="282"/>
    <x v="0"/>
    <x v="33"/>
    <n v="102.25"/>
    <n v="108.77659574468085"/>
    <x v="7"/>
    <x v="33"/>
  </r>
  <r>
    <x v="2460"/>
    <x v="2460"/>
    <x v="2458"/>
    <n v="8500"/>
    <n v="8567"/>
    <x v="0"/>
    <x v="0"/>
    <s v="USD"/>
    <n v="1483417020"/>
    <n v="1480480167"/>
    <b v="0"/>
    <n v="68"/>
    <x v="0"/>
    <x v="33"/>
    <n v="100.78823529411764"/>
    <n v="125.98529411764706"/>
    <x v="7"/>
    <x v="33"/>
  </r>
  <r>
    <x v="2461"/>
    <x v="2461"/>
    <x v="2459"/>
    <n v="7500"/>
    <n v="7785"/>
    <x v="0"/>
    <x v="0"/>
    <s v="USD"/>
    <n v="1317438000"/>
    <n v="1314577097"/>
    <b v="0"/>
    <n v="86"/>
    <x v="0"/>
    <x v="14"/>
    <n v="103.8"/>
    <n v="90.523255813953483"/>
    <x v="4"/>
    <x v="14"/>
  </r>
  <r>
    <x v="2462"/>
    <x v="2462"/>
    <x v="2460"/>
    <n v="3000"/>
    <n v="3321.25"/>
    <x v="0"/>
    <x v="0"/>
    <s v="USD"/>
    <n v="1342672096"/>
    <n v="1340944096"/>
    <b v="0"/>
    <n v="115"/>
    <x v="0"/>
    <x v="14"/>
    <n v="110.70833333333334"/>
    <n v="28.880434782608695"/>
    <x v="4"/>
    <x v="14"/>
  </r>
  <r>
    <x v="2463"/>
    <x v="2463"/>
    <x v="2461"/>
    <n v="2000"/>
    <n v="2325"/>
    <x v="0"/>
    <x v="0"/>
    <s v="USD"/>
    <n v="1366138800"/>
    <n v="1362710425"/>
    <b v="0"/>
    <n v="75"/>
    <x v="0"/>
    <x v="14"/>
    <n v="116.25000000000001"/>
    <n v="31"/>
    <x v="4"/>
    <x v="14"/>
  </r>
  <r>
    <x v="2464"/>
    <x v="2464"/>
    <x v="2462"/>
    <n v="2000"/>
    <n v="2222"/>
    <x v="0"/>
    <x v="5"/>
    <s v="CAD"/>
    <n v="1443641340"/>
    <n v="1441143397"/>
    <b v="0"/>
    <n v="43"/>
    <x v="0"/>
    <x v="14"/>
    <n v="111.1"/>
    <n v="51.674418604651166"/>
    <x v="4"/>
    <x v="14"/>
  </r>
  <r>
    <x v="2465"/>
    <x v="2465"/>
    <x v="2463"/>
    <n v="700"/>
    <n v="1261"/>
    <x v="0"/>
    <x v="0"/>
    <s v="USD"/>
    <n v="1348420548"/>
    <n v="1345828548"/>
    <b v="0"/>
    <n v="48"/>
    <x v="0"/>
    <x v="14"/>
    <n v="180.14285714285714"/>
    <n v="26.270833333333332"/>
    <x v="4"/>
    <x v="14"/>
  </r>
  <r>
    <x v="2466"/>
    <x v="2466"/>
    <x v="2464"/>
    <n v="2500"/>
    <n v="2500"/>
    <x v="0"/>
    <x v="0"/>
    <s v="USD"/>
    <n v="1368066453"/>
    <n v="1365474453"/>
    <b v="0"/>
    <n v="52"/>
    <x v="0"/>
    <x v="14"/>
    <n v="100"/>
    <n v="48.07692307692308"/>
    <x v="4"/>
    <x v="14"/>
  </r>
  <r>
    <x v="2467"/>
    <x v="2467"/>
    <x v="2465"/>
    <n v="1000"/>
    <n v="1185"/>
    <x v="0"/>
    <x v="0"/>
    <s v="USD"/>
    <n v="1336669200"/>
    <n v="1335473931"/>
    <b v="0"/>
    <n v="43"/>
    <x v="0"/>
    <x v="14"/>
    <n v="118.5"/>
    <n v="27.558139534883722"/>
    <x v="4"/>
    <x v="14"/>
  </r>
  <r>
    <x v="2468"/>
    <x v="2468"/>
    <x v="2466"/>
    <n v="2000"/>
    <n v="2144.34"/>
    <x v="0"/>
    <x v="0"/>
    <s v="USD"/>
    <n v="1351400400"/>
    <n v="1348285321"/>
    <b v="0"/>
    <n v="58"/>
    <x v="0"/>
    <x v="14"/>
    <n v="107.21700000000001"/>
    <n v="36.97137931034483"/>
    <x v="4"/>
    <x v="14"/>
  </r>
  <r>
    <x v="2469"/>
    <x v="2469"/>
    <x v="2467"/>
    <n v="1200"/>
    <n v="1364"/>
    <x v="0"/>
    <x v="0"/>
    <s v="USD"/>
    <n v="1297160329"/>
    <n v="1295000329"/>
    <b v="0"/>
    <n v="47"/>
    <x v="0"/>
    <x v="14"/>
    <n v="113.66666666666667"/>
    <n v="29.021276595744681"/>
    <x v="4"/>
    <x v="14"/>
  </r>
  <r>
    <x v="2470"/>
    <x v="2470"/>
    <x v="2468"/>
    <n v="1000"/>
    <n v="1031.6400000000001"/>
    <x v="0"/>
    <x v="0"/>
    <s v="USD"/>
    <n v="1337824055"/>
    <n v="1335232055"/>
    <b v="0"/>
    <n v="36"/>
    <x v="0"/>
    <x v="14"/>
    <n v="103.16400000000002"/>
    <n v="28.65666666666667"/>
    <x v="4"/>
    <x v="14"/>
  </r>
  <r>
    <x v="2471"/>
    <x v="2471"/>
    <x v="2469"/>
    <n v="500"/>
    <n v="640"/>
    <x v="0"/>
    <x v="0"/>
    <s v="USD"/>
    <n v="1327535392"/>
    <n v="1324079392"/>
    <b v="0"/>
    <n v="17"/>
    <x v="0"/>
    <x v="14"/>
    <n v="128"/>
    <n v="37.647058823529413"/>
    <x v="4"/>
    <x v="14"/>
  </r>
  <r>
    <x v="2472"/>
    <x v="2472"/>
    <x v="2470"/>
    <n v="7500"/>
    <n v="10182.02"/>
    <x v="0"/>
    <x v="0"/>
    <s v="USD"/>
    <n v="1283562180"/>
    <n v="1277433980"/>
    <b v="0"/>
    <n v="104"/>
    <x v="0"/>
    <x v="14"/>
    <n v="135.76026666666667"/>
    <n v="97.904038461538462"/>
    <x v="4"/>
    <x v="14"/>
  </r>
  <r>
    <x v="2473"/>
    <x v="2473"/>
    <x v="2471"/>
    <n v="2000"/>
    <n v="2000"/>
    <x v="0"/>
    <x v="0"/>
    <s v="USD"/>
    <n v="1352573869"/>
    <n v="1349978269"/>
    <b v="0"/>
    <n v="47"/>
    <x v="0"/>
    <x v="14"/>
    <n v="100"/>
    <n v="42.553191489361701"/>
    <x v="4"/>
    <x v="14"/>
  </r>
  <r>
    <x v="2474"/>
    <x v="2474"/>
    <x v="2472"/>
    <n v="5000"/>
    <n v="5000.18"/>
    <x v="0"/>
    <x v="0"/>
    <s v="USD"/>
    <n v="1286756176"/>
    <n v="1282868176"/>
    <b v="0"/>
    <n v="38"/>
    <x v="0"/>
    <x v="14"/>
    <n v="100.00360000000002"/>
    <n v="131.58368421052631"/>
    <x v="4"/>
    <x v="14"/>
  </r>
  <r>
    <x v="2475"/>
    <x v="2475"/>
    <x v="2473"/>
    <n v="2500"/>
    <n v="2618"/>
    <x v="0"/>
    <x v="0"/>
    <s v="USD"/>
    <n v="1278799200"/>
    <n v="1273647255"/>
    <b v="0"/>
    <n v="81"/>
    <x v="0"/>
    <x v="14"/>
    <n v="104.71999999999998"/>
    <n v="32.320987654320987"/>
    <x v="4"/>
    <x v="14"/>
  </r>
  <r>
    <x v="2476"/>
    <x v="2476"/>
    <x v="2474"/>
    <n v="3200"/>
    <n v="3360.72"/>
    <x v="0"/>
    <x v="0"/>
    <s v="USD"/>
    <n v="1415004770"/>
    <n v="1412149970"/>
    <b v="0"/>
    <n v="55"/>
    <x v="0"/>
    <x v="14"/>
    <n v="105.02249999999999"/>
    <n v="61.103999999999999"/>
    <x v="4"/>
    <x v="14"/>
  </r>
  <r>
    <x v="2477"/>
    <x v="823"/>
    <x v="2475"/>
    <n v="750"/>
    <n v="1285"/>
    <x v="0"/>
    <x v="0"/>
    <s v="USD"/>
    <n v="1344789345"/>
    <n v="1340901345"/>
    <b v="0"/>
    <n v="41"/>
    <x v="0"/>
    <x v="14"/>
    <n v="171.33333333333334"/>
    <n v="31.341463414634145"/>
    <x v="4"/>
    <x v="14"/>
  </r>
  <r>
    <x v="2478"/>
    <x v="2477"/>
    <x v="2476"/>
    <n v="8000"/>
    <n v="10200"/>
    <x v="0"/>
    <x v="0"/>
    <s v="USD"/>
    <n v="1358117313"/>
    <n v="1355525313"/>
    <b v="0"/>
    <n v="79"/>
    <x v="0"/>
    <x v="14"/>
    <n v="127.49999999999999"/>
    <n v="129.1139240506329"/>
    <x v="4"/>
    <x v="14"/>
  </r>
  <r>
    <x v="2479"/>
    <x v="2478"/>
    <x v="2477"/>
    <n v="300"/>
    <n v="400.33"/>
    <x v="0"/>
    <x v="0"/>
    <s v="USD"/>
    <n v="1343440800"/>
    <n v="1342545994"/>
    <b v="0"/>
    <n v="16"/>
    <x v="0"/>
    <x v="14"/>
    <n v="133.44333333333333"/>
    <n v="25.020624999999999"/>
    <x v="4"/>
    <x v="14"/>
  </r>
  <r>
    <x v="2480"/>
    <x v="2479"/>
    <x v="2478"/>
    <n v="2000"/>
    <n v="2000"/>
    <x v="0"/>
    <x v="0"/>
    <s v="USD"/>
    <n v="1444516084"/>
    <n v="1439332084"/>
    <b v="0"/>
    <n v="8"/>
    <x v="0"/>
    <x v="14"/>
    <n v="100"/>
    <n v="250"/>
    <x v="4"/>
    <x v="14"/>
  </r>
  <r>
    <x v="2481"/>
    <x v="2480"/>
    <x v="2479"/>
    <n v="4000"/>
    <n v="4516.4399999999996"/>
    <x v="0"/>
    <x v="0"/>
    <s v="USD"/>
    <n v="1335799808"/>
    <n v="1333207808"/>
    <b v="0"/>
    <n v="95"/>
    <x v="0"/>
    <x v="14"/>
    <n v="112.91099999999999"/>
    <n v="47.541473684210523"/>
    <x v="4"/>
    <x v="14"/>
  </r>
  <r>
    <x v="2482"/>
    <x v="2481"/>
    <x v="2480"/>
    <n v="1000"/>
    <n v="1001"/>
    <x v="0"/>
    <x v="0"/>
    <s v="USD"/>
    <n v="1312224383"/>
    <n v="1308336383"/>
    <b v="0"/>
    <n v="25"/>
    <x v="0"/>
    <x v="14"/>
    <n v="100.1"/>
    <n v="40.04"/>
    <x v="4"/>
    <x v="14"/>
  </r>
  <r>
    <x v="2483"/>
    <x v="2482"/>
    <x v="2481"/>
    <n v="1100"/>
    <n v="1251"/>
    <x v="0"/>
    <x v="0"/>
    <s v="USD"/>
    <n v="1335891603"/>
    <n v="1330711203"/>
    <b v="0"/>
    <n v="19"/>
    <x v="0"/>
    <x v="14"/>
    <n v="113.72727272727272"/>
    <n v="65.84210526315789"/>
    <x v="4"/>
    <x v="14"/>
  </r>
  <r>
    <x v="2484"/>
    <x v="2483"/>
    <x v="2482"/>
    <n v="3500"/>
    <n v="4176.1099999999997"/>
    <x v="0"/>
    <x v="0"/>
    <s v="USD"/>
    <n v="1316124003"/>
    <n v="1313532003"/>
    <b v="0"/>
    <n v="90"/>
    <x v="0"/>
    <x v="14"/>
    <n v="119.31742857142855"/>
    <n v="46.401222222222216"/>
    <x v="4"/>
    <x v="14"/>
  </r>
  <r>
    <x v="2485"/>
    <x v="2484"/>
    <x v="2483"/>
    <n v="2000"/>
    <n v="2065"/>
    <x v="0"/>
    <x v="0"/>
    <s v="USD"/>
    <n v="1318463879"/>
    <n v="1315439879"/>
    <b v="0"/>
    <n v="41"/>
    <x v="0"/>
    <x v="14"/>
    <n v="103.25"/>
    <n v="50.365853658536587"/>
    <x v="4"/>
    <x v="14"/>
  </r>
  <r>
    <x v="2486"/>
    <x v="2485"/>
    <x v="2484"/>
    <n v="300"/>
    <n v="797"/>
    <x v="0"/>
    <x v="0"/>
    <s v="USD"/>
    <n v="1335113976"/>
    <n v="1332521976"/>
    <b v="0"/>
    <n v="30"/>
    <x v="0"/>
    <x v="14"/>
    <n v="265.66666666666669"/>
    <n v="26.566666666666666"/>
    <x v="4"/>
    <x v="14"/>
  </r>
  <r>
    <x v="2487"/>
    <x v="2486"/>
    <x v="2485"/>
    <n v="1500"/>
    <n v="1500.76"/>
    <x v="0"/>
    <x v="0"/>
    <s v="USD"/>
    <n v="1338083997"/>
    <n v="1335491997"/>
    <b v="0"/>
    <n v="38"/>
    <x v="0"/>
    <x v="14"/>
    <n v="100.05066666666667"/>
    <n v="39.493684210526318"/>
    <x v="4"/>
    <x v="14"/>
  </r>
  <r>
    <x v="2488"/>
    <x v="2487"/>
    <x v="2486"/>
    <n v="3000"/>
    <n v="3201"/>
    <x v="0"/>
    <x v="0"/>
    <s v="USD"/>
    <n v="1321459908"/>
    <n v="1318864308"/>
    <b v="0"/>
    <n v="65"/>
    <x v="0"/>
    <x v="14"/>
    <n v="106.69999999999999"/>
    <n v="49.246153846153845"/>
    <x v="4"/>
    <x v="14"/>
  </r>
  <r>
    <x v="2489"/>
    <x v="2488"/>
    <x v="2487"/>
    <n v="3500"/>
    <n v="4678.5"/>
    <x v="0"/>
    <x v="0"/>
    <s v="USD"/>
    <n v="1368117239"/>
    <n v="1365525239"/>
    <b v="0"/>
    <n v="75"/>
    <x v="0"/>
    <x v="14"/>
    <n v="133.67142857142858"/>
    <n v="62.38"/>
    <x v="4"/>
    <x v="14"/>
  </r>
  <r>
    <x v="2490"/>
    <x v="2489"/>
    <x v="2488"/>
    <n v="500"/>
    <n v="607"/>
    <x v="0"/>
    <x v="0"/>
    <s v="USD"/>
    <n v="1340429276"/>
    <n v="1335245276"/>
    <b v="0"/>
    <n v="16"/>
    <x v="0"/>
    <x v="14"/>
    <n v="121.39999999999999"/>
    <n v="37.9375"/>
    <x v="4"/>
    <x v="14"/>
  </r>
  <r>
    <x v="2491"/>
    <x v="2490"/>
    <x v="2489"/>
    <n v="500"/>
    <n v="516"/>
    <x v="0"/>
    <x v="0"/>
    <s v="USD"/>
    <n v="1295142660"/>
    <n v="1293739714"/>
    <b v="0"/>
    <n v="10"/>
    <x v="0"/>
    <x v="14"/>
    <n v="103.2"/>
    <n v="51.6"/>
    <x v="4"/>
    <x v="14"/>
  </r>
  <r>
    <x v="2492"/>
    <x v="2491"/>
    <x v="2490"/>
    <n v="600"/>
    <n v="750"/>
    <x v="0"/>
    <x v="0"/>
    <s v="USD"/>
    <n v="1339840740"/>
    <n v="1335397188"/>
    <b v="0"/>
    <n v="27"/>
    <x v="0"/>
    <x v="14"/>
    <n v="125"/>
    <n v="27.777777777777779"/>
    <x v="4"/>
    <x v="14"/>
  </r>
  <r>
    <x v="2493"/>
    <x v="2492"/>
    <x v="2491"/>
    <n v="20000"/>
    <n v="25740"/>
    <x v="0"/>
    <x v="0"/>
    <s v="USD"/>
    <n v="1367208140"/>
    <n v="1363320140"/>
    <b v="0"/>
    <n v="259"/>
    <x v="0"/>
    <x v="14"/>
    <n v="128.69999999999999"/>
    <n v="99.382239382239376"/>
    <x v="4"/>
    <x v="14"/>
  </r>
  <r>
    <x v="2494"/>
    <x v="2493"/>
    <x v="2492"/>
    <n v="1500"/>
    <n v="1515.08"/>
    <x v="0"/>
    <x v="0"/>
    <s v="USD"/>
    <n v="1337786944"/>
    <n v="1335194944"/>
    <b v="0"/>
    <n v="39"/>
    <x v="0"/>
    <x v="14"/>
    <n v="101.00533333333333"/>
    <n v="38.848205128205123"/>
    <x v="4"/>
    <x v="14"/>
  </r>
  <r>
    <x v="2495"/>
    <x v="2494"/>
    <x v="2493"/>
    <n v="1500"/>
    <n v="1913.05"/>
    <x v="0"/>
    <x v="0"/>
    <s v="USD"/>
    <n v="1339022575"/>
    <n v="1336430575"/>
    <b v="0"/>
    <n v="42"/>
    <x v="0"/>
    <x v="14"/>
    <n v="127.53666666666665"/>
    <n v="45.548809523809524"/>
    <x v="4"/>
    <x v="14"/>
  </r>
  <r>
    <x v="2496"/>
    <x v="2495"/>
    <x v="2494"/>
    <n v="6000"/>
    <n v="6000"/>
    <x v="0"/>
    <x v="0"/>
    <s v="USD"/>
    <n v="1364597692"/>
    <n v="1361577292"/>
    <b v="0"/>
    <n v="10"/>
    <x v="0"/>
    <x v="14"/>
    <n v="100"/>
    <n v="600"/>
    <x v="4"/>
    <x v="14"/>
  </r>
  <r>
    <x v="2497"/>
    <x v="2496"/>
    <x v="2495"/>
    <n v="4000"/>
    <n v="4510.8599999999997"/>
    <x v="0"/>
    <x v="0"/>
    <s v="USD"/>
    <n v="1312578338"/>
    <n v="1309986338"/>
    <b v="0"/>
    <n v="56"/>
    <x v="0"/>
    <x v="14"/>
    <n v="112.7715"/>
    <n v="80.551071428571419"/>
    <x v="4"/>
    <x v="14"/>
  </r>
  <r>
    <x v="2498"/>
    <x v="2497"/>
    <x v="2496"/>
    <n v="1000"/>
    <n v="1056"/>
    <x v="0"/>
    <x v="0"/>
    <s v="USD"/>
    <n v="1422400387"/>
    <n v="1421190787"/>
    <b v="0"/>
    <n v="20"/>
    <x v="0"/>
    <x v="14"/>
    <n v="105.60000000000001"/>
    <n v="52.8"/>
    <x v="4"/>
    <x v="14"/>
  </r>
  <r>
    <x v="2499"/>
    <x v="2498"/>
    <x v="2497"/>
    <n v="4000"/>
    <n v="8105"/>
    <x v="0"/>
    <x v="0"/>
    <s v="USD"/>
    <n v="1356976800"/>
    <n v="1352820837"/>
    <b v="0"/>
    <n v="170"/>
    <x v="0"/>
    <x v="14"/>
    <n v="202.625"/>
    <n v="47.676470588235297"/>
    <x v="4"/>
    <x v="14"/>
  </r>
  <r>
    <x v="2500"/>
    <x v="2499"/>
    <x v="2498"/>
    <n v="600"/>
    <n v="680"/>
    <x v="0"/>
    <x v="0"/>
    <s v="USD"/>
    <n v="1340476375"/>
    <n v="1337884375"/>
    <b v="0"/>
    <n v="29"/>
    <x v="0"/>
    <x v="14"/>
    <n v="113.33333333333333"/>
    <n v="23.448275862068964"/>
    <x v="4"/>
    <x v="14"/>
  </r>
  <r>
    <x v="2501"/>
    <x v="2500"/>
    <x v="2499"/>
    <n v="11000"/>
    <n v="281"/>
    <x v="2"/>
    <x v="5"/>
    <s v="CAD"/>
    <n v="1443379104"/>
    <n v="1440787104"/>
    <b v="0"/>
    <n v="7"/>
    <x v="1"/>
    <x v="34"/>
    <n v="2.5545454545454547"/>
    <n v="40.142857142857146"/>
    <x v="7"/>
    <x v="34"/>
  </r>
  <r>
    <x v="2502"/>
    <x v="2501"/>
    <x v="2500"/>
    <n v="110000"/>
    <n v="86"/>
    <x v="2"/>
    <x v="0"/>
    <s v="USD"/>
    <n v="1411328918"/>
    <n v="1407440918"/>
    <b v="0"/>
    <n v="5"/>
    <x v="1"/>
    <x v="34"/>
    <n v="7.8181818181818186E-2"/>
    <n v="17.2"/>
    <x v="7"/>
    <x v="34"/>
  </r>
  <r>
    <x v="2503"/>
    <x v="2502"/>
    <x v="2501"/>
    <n v="10000"/>
    <n v="0"/>
    <x v="2"/>
    <x v="0"/>
    <s v="USD"/>
    <n v="1465333560"/>
    <n v="1462743308"/>
    <b v="0"/>
    <n v="0"/>
    <x v="1"/>
    <x v="34"/>
    <n v="0"/>
    <e v="#DIV/0!"/>
    <x v="7"/>
    <x v="34"/>
  </r>
  <r>
    <x v="2504"/>
    <x v="2503"/>
    <x v="2502"/>
    <n v="35000"/>
    <n v="0"/>
    <x v="2"/>
    <x v="0"/>
    <s v="USD"/>
    <n v="1416014534"/>
    <n v="1413418934"/>
    <b v="0"/>
    <n v="0"/>
    <x v="1"/>
    <x v="34"/>
    <n v="0"/>
    <e v="#DIV/0!"/>
    <x v="7"/>
    <x v="34"/>
  </r>
  <r>
    <x v="2505"/>
    <x v="2504"/>
    <x v="2503"/>
    <n v="7000"/>
    <n v="0"/>
    <x v="2"/>
    <x v="0"/>
    <s v="USD"/>
    <n v="1426292416"/>
    <n v="1423704016"/>
    <b v="0"/>
    <n v="0"/>
    <x v="1"/>
    <x v="34"/>
    <n v="0"/>
    <e v="#DIV/0!"/>
    <x v="7"/>
    <x v="34"/>
  </r>
  <r>
    <x v="2506"/>
    <x v="2505"/>
    <x v="2504"/>
    <n v="5000"/>
    <n v="30"/>
    <x v="2"/>
    <x v="1"/>
    <s v="GBP"/>
    <n v="1443906000"/>
    <n v="1441955269"/>
    <b v="0"/>
    <n v="2"/>
    <x v="1"/>
    <x v="34"/>
    <n v="0.6"/>
    <n v="15"/>
    <x v="7"/>
    <x v="34"/>
  </r>
  <r>
    <x v="2507"/>
    <x v="2506"/>
    <x v="2505"/>
    <n v="42850"/>
    <n v="0"/>
    <x v="2"/>
    <x v="0"/>
    <s v="USD"/>
    <n v="1431308704"/>
    <n v="1428716704"/>
    <b v="0"/>
    <n v="0"/>
    <x v="1"/>
    <x v="34"/>
    <n v="0"/>
    <e v="#DIV/0!"/>
    <x v="7"/>
    <x v="34"/>
  </r>
  <r>
    <x v="2508"/>
    <x v="2507"/>
    <x v="2506"/>
    <n v="20000"/>
    <n v="0"/>
    <x v="2"/>
    <x v="0"/>
    <s v="USD"/>
    <n v="1408056634"/>
    <n v="1405464634"/>
    <b v="0"/>
    <n v="0"/>
    <x v="1"/>
    <x v="34"/>
    <n v="0"/>
    <e v="#DIV/0!"/>
    <x v="7"/>
    <x v="34"/>
  </r>
  <r>
    <x v="2509"/>
    <x v="2508"/>
    <x v="2507"/>
    <n v="95000"/>
    <n v="1000"/>
    <x v="2"/>
    <x v="1"/>
    <s v="GBP"/>
    <n v="1429554349"/>
    <n v="1424719549"/>
    <b v="0"/>
    <n v="28"/>
    <x v="1"/>
    <x v="34"/>
    <n v="1.0526315789473684"/>
    <n v="35.714285714285715"/>
    <x v="7"/>
    <x v="34"/>
  </r>
  <r>
    <x v="2510"/>
    <x v="2509"/>
    <x v="2508"/>
    <n v="50000"/>
    <n v="75"/>
    <x v="2"/>
    <x v="0"/>
    <s v="USD"/>
    <n v="1431647772"/>
    <n v="1426463772"/>
    <b v="0"/>
    <n v="2"/>
    <x v="1"/>
    <x v="34"/>
    <n v="0.15"/>
    <n v="37.5"/>
    <x v="7"/>
    <x v="34"/>
  </r>
  <r>
    <x v="2511"/>
    <x v="2510"/>
    <x v="2509"/>
    <n v="100000"/>
    <n v="0"/>
    <x v="2"/>
    <x v="1"/>
    <s v="GBP"/>
    <n v="1454323413"/>
    <n v="1451731413"/>
    <b v="0"/>
    <n v="0"/>
    <x v="1"/>
    <x v="34"/>
    <n v="0"/>
    <e v="#DIV/0!"/>
    <x v="7"/>
    <x v="34"/>
  </r>
  <r>
    <x v="2512"/>
    <x v="2511"/>
    <x v="2510"/>
    <n v="1150"/>
    <n v="0"/>
    <x v="2"/>
    <x v="0"/>
    <s v="USD"/>
    <n v="1418504561"/>
    <n v="1417208561"/>
    <b v="0"/>
    <n v="0"/>
    <x v="1"/>
    <x v="34"/>
    <n v="0"/>
    <e v="#DIV/0!"/>
    <x v="7"/>
    <x v="34"/>
  </r>
  <r>
    <x v="2513"/>
    <x v="2512"/>
    <x v="2511"/>
    <n v="180000"/>
    <n v="0"/>
    <x v="2"/>
    <x v="12"/>
    <s v="EUR"/>
    <n v="1488067789"/>
    <n v="1482883789"/>
    <b v="0"/>
    <n v="0"/>
    <x v="1"/>
    <x v="34"/>
    <n v="0"/>
    <e v="#DIV/0!"/>
    <x v="7"/>
    <x v="34"/>
  </r>
  <r>
    <x v="2514"/>
    <x v="2513"/>
    <x v="2512"/>
    <n v="12000"/>
    <n v="210"/>
    <x v="2"/>
    <x v="0"/>
    <s v="USD"/>
    <n v="1408526477"/>
    <n v="1407057677"/>
    <b v="0"/>
    <n v="4"/>
    <x v="1"/>
    <x v="34"/>
    <n v="1.7500000000000002"/>
    <n v="52.5"/>
    <x v="7"/>
    <x v="34"/>
  </r>
  <r>
    <x v="2515"/>
    <x v="2514"/>
    <x v="2513"/>
    <n v="5000"/>
    <n v="930"/>
    <x v="2"/>
    <x v="0"/>
    <s v="USD"/>
    <n v="1424635753"/>
    <n v="1422043753"/>
    <b v="0"/>
    <n v="12"/>
    <x v="1"/>
    <x v="34"/>
    <n v="18.600000000000001"/>
    <n v="77.5"/>
    <x v="7"/>
    <x v="34"/>
  </r>
  <r>
    <x v="2516"/>
    <x v="2515"/>
    <x v="2514"/>
    <n v="22000"/>
    <n v="0"/>
    <x v="2"/>
    <x v="0"/>
    <s v="USD"/>
    <n v="1417279252"/>
    <n v="1414683652"/>
    <b v="0"/>
    <n v="0"/>
    <x v="1"/>
    <x v="34"/>
    <n v="0"/>
    <e v="#DIV/0!"/>
    <x v="7"/>
    <x v="34"/>
  </r>
  <r>
    <x v="2517"/>
    <x v="2516"/>
    <x v="2515"/>
    <n v="18000"/>
    <n v="1767"/>
    <x v="2"/>
    <x v="5"/>
    <s v="CAD"/>
    <n v="1426788930"/>
    <n v="1424200530"/>
    <b v="0"/>
    <n v="33"/>
    <x v="1"/>
    <x v="34"/>
    <n v="9.8166666666666664"/>
    <n v="53.545454545454547"/>
    <x v="7"/>
    <x v="34"/>
  </r>
  <r>
    <x v="2518"/>
    <x v="2517"/>
    <x v="2516"/>
    <n v="5000"/>
    <n v="0"/>
    <x v="2"/>
    <x v="0"/>
    <s v="USD"/>
    <n v="1415899228"/>
    <n v="1413303628"/>
    <b v="0"/>
    <n v="0"/>
    <x v="1"/>
    <x v="34"/>
    <n v="0"/>
    <e v="#DIV/0!"/>
    <x v="7"/>
    <x v="34"/>
  </r>
  <r>
    <x v="2519"/>
    <x v="2518"/>
    <x v="2517"/>
    <n v="150000"/>
    <n v="65"/>
    <x v="2"/>
    <x v="0"/>
    <s v="USD"/>
    <n v="1405741404"/>
    <n v="1403149404"/>
    <b v="0"/>
    <n v="4"/>
    <x v="1"/>
    <x v="34"/>
    <n v="4.3333333333333335E-2"/>
    <n v="16.25"/>
    <x v="7"/>
    <x v="34"/>
  </r>
  <r>
    <x v="2520"/>
    <x v="2519"/>
    <x v="2518"/>
    <n v="100000"/>
    <n v="0"/>
    <x v="2"/>
    <x v="0"/>
    <s v="USD"/>
    <n v="1476559260"/>
    <n v="1472567085"/>
    <b v="0"/>
    <n v="0"/>
    <x v="1"/>
    <x v="34"/>
    <n v="0"/>
    <e v="#DIV/0!"/>
    <x v="7"/>
    <x v="34"/>
  </r>
  <r>
    <x v="2521"/>
    <x v="2520"/>
    <x v="2519"/>
    <n v="12500"/>
    <n v="13685.99"/>
    <x v="0"/>
    <x v="0"/>
    <s v="USD"/>
    <n v="1444778021"/>
    <n v="1442963621"/>
    <b v="0"/>
    <n v="132"/>
    <x v="0"/>
    <x v="35"/>
    <n v="109.48792"/>
    <n v="103.68174242424243"/>
    <x v="4"/>
    <x v="35"/>
  </r>
  <r>
    <x v="2522"/>
    <x v="2521"/>
    <x v="2520"/>
    <n v="5000"/>
    <n v="5000"/>
    <x v="0"/>
    <x v="0"/>
    <s v="USD"/>
    <n v="1461336720"/>
    <n v="1459431960"/>
    <b v="0"/>
    <n v="27"/>
    <x v="0"/>
    <x v="35"/>
    <n v="100"/>
    <n v="185.18518518518519"/>
    <x v="4"/>
    <x v="35"/>
  </r>
  <r>
    <x v="2523"/>
    <x v="2522"/>
    <x v="2521"/>
    <n v="900"/>
    <n v="1408"/>
    <x v="0"/>
    <x v="0"/>
    <s v="USD"/>
    <n v="1416270292"/>
    <n v="1413674692"/>
    <b v="0"/>
    <n v="26"/>
    <x v="0"/>
    <x v="35"/>
    <n v="156.44444444444446"/>
    <n v="54.153846153846153"/>
    <x v="4"/>
    <x v="35"/>
  </r>
  <r>
    <x v="2524"/>
    <x v="2523"/>
    <x v="2522"/>
    <n v="7500"/>
    <n v="7620"/>
    <x v="0"/>
    <x v="0"/>
    <s v="USD"/>
    <n v="1419136200"/>
    <n v="1416338557"/>
    <b v="0"/>
    <n v="43"/>
    <x v="0"/>
    <x v="35"/>
    <n v="101.6"/>
    <n v="177.2093023255814"/>
    <x v="4"/>
    <x v="35"/>
  </r>
  <r>
    <x v="2525"/>
    <x v="2524"/>
    <x v="2523"/>
    <n v="8000"/>
    <n v="8026"/>
    <x v="0"/>
    <x v="0"/>
    <s v="USD"/>
    <n v="1340914571"/>
    <n v="1338322571"/>
    <b v="0"/>
    <n v="80"/>
    <x v="0"/>
    <x v="35"/>
    <n v="100.325"/>
    <n v="100.325"/>
    <x v="4"/>
    <x v="35"/>
  </r>
  <r>
    <x v="2526"/>
    <x v="2525"/>
    <x v="2524"/>
    <n v="4000"/>
    <n v="4518"/>
    <x v="0"/>
    <x v="0"/>
    <s v="USD"/>
    <n v="1418014740"/>
    <n v="1415585474"/>
    <b v="0"/>
    <n v="33"/>
    <x v="0"/>
    <x v="35"/>
    <n v="112.94999999999999"/>
    <n v="136.90909090909091"/>
    <x v="4"/>
    <x v="35"/>
  </r>
  <r>
    <x v="2527"/>
    <x v="2526"/>
    <x v="2525"/>
    <n v="4000"/>
    <n v="4085"/>
    <x v="0"/>
    <x v="0"/>
    <s v="USD"/>
    <n v="1382068740"/>
    <n v="1380477691"/>
    <b v="0"/>
    <n v="71"/>
    <x v="0"/>
    <x v="35"/>
    <n v="102.125"/>
    <n v="57.535211267605632"/>
    <x v="4"/>
    <x v="35"/>
  </r>
  <r>
    <x v="2528"/>
    <x v="2527"/>
    <x v="2526"/>
    <n v="4000"/>
    <n v="4289.99"/>
    <x v="0"/>
    <x v="1"/>
    <s v="GBP"/>
    <n v="1440068400"/>
    <n v="1438459303"/>
    <b v="0"/>
    <n v="81"/>
    <x v="0"/>
    <x v="35"/>
    <n v="107.24974999999999"/>
    <n v="52.962839506172834"/>
    <x v="4"/>
    <x v="35"/>
  </r>
  <r>
    <x v="2529"/>
    <x v="2528"/>
    <x v="2527"/>
    <n v="6000"/>
    <n v="6257"/>
    <x v="0"/>
    <x v="0"/>
    <s v="USD"/>
    <n v="1332636975"/>
    <n v="1328752575"/>
    <b v="0"/>
    <n v="76"/>
    <x v="0"/>
    <x v="35"/>
    <n v="104.28333333333333"/>
    <n v="82.328947368421055"/>
    <x v="4"/>
    <x v="35"/>
  </r>
  <r>
    <x v="2530"/>
    <x v="2529"/>
    <x v="2528"/>
    <n v="6500"/>
    <n v="6500"/>
    <x v="0"/>
    <x v="0"/>
    <s v="USD"/>
    <n v="1429505400"/>
    <n v="1426711505"/>
    <b v="0"/>
    <n v="48"/>
    <x v="0"/>
    <x v="35"/>
    <n v="100"/>
    <n v="135.41666666666666"/>
    <x v="4"/>
    <x v="35"/>
  </r>
  <r>
    <x v="2531"/>
    <x v="2530"/>
    <x v="2529"/>
    <n v="4500"/>
    <n v="4518"/>
    <x v="0"/>
    <x v="0"/>
    <s v="USD"/>
    <n v="1439611140"/>
    <n v="1437668354"/>
    <b v="0"/>
    <n v="61"/>
    <x v="0"/>
    <x v="35"/>
    <n v="100.4"/>
    <n v="74.06557377049181"/>
    <x v="4"/>
    <x v="35"/>
  </r>
  <r>
    <x v="2532"/>
    <x v="2531"/>
    <x v="2530"/>
    <n v="4000"/>
    <n v="5045"/>
    <x v="0"/>
    <x v="0"/>
    <s v="USD"/>
    <n v="1345148566"/>
    <n v="1342556566"/>
    <b v="0"/>
    <n v="60"/>
    <x v="0"/>
    <x v="35"/>
    <n v="126.125"/>
    <n v="84.083333333333329"/>
    <x v="4"/>
    <x v="35"/>
  </r>
  <r>
    <x v="2533"/>
    <x v="2532"/>
    <x v="2531"/>
    <n v="7500"/>
    <n v="8300"/>
    <x v="0"/>
    <x v="0"/>
    <s v="USD"/>
    <n v="1362160868"/>
    <n v="1359568911"/>
    <b v="0"/>
    <n v="136"/>
    <x v="0"/>
    <x v="35"/>
    <n v="110.66666666666667"/>
    <n v="61.029411764705884"/>
    <x v="4"/>
    <x v="35"/>
  </r>
  <r>
    <x v="2534"/>
    <x v="2533"/>
    <x v="2532"/>
    <n v="2000"/>
    <n v="2100"/>
    <x v="0"/>
    <x v="0"/>
    <s v="USD"/>
    <n v="1262325600"/>
    <n v="1257871712"/>
    <b v="0"/>
    <n v="14"/>
    <x v="0"/>
    <x v="35"/>
    <n v="105"/>
    <n v="150"/>
    <x v="4"/>
    <x v="35"/>
  </r>
  <r>
    <x v="2535"/>
    <x v="2534"/>
    <x v="2533"/>
    <n v="20000"/>
    <n v="20755"/>
    <x v="0"/>
    <x v="0"/>
    <s v="USD"/>
    <n v="1417463945"/>
    <n v="1414781945"/>
    <b v="0"/>
    <n v="78"/>
    <x v="0"/>
    <x v="35"/>
    <n v="103.77499999999999"/>
    <n v="266.08974358974359"/>
    <x v="4"/>
    <x v="35"/>
  </r>
  <r>
    <x v="2536"/>
    <x v="2535"/>
    <x v="2534"/>
    <n v="25"/>
    <n v="29"/>
    <x v="0"/>
    <x v="0"/>
    <s v="USD"/>
    <n v="1375151566"/>
    <n v="1373337166"/>
    <b v="0"/>
    <n v="4"/>
    <x v="0"/>
    <x v="35"/>
    <n v="115.99999999999999"/>
    <n v="7.25"/>
    <x v="4"/>
    <x v="35"/>
  </r>
  <r>
    <x v="2537"/>
    <x v="2536"/>
    <x v="2535"/>
    <n v="1000"/>
    <n v="1100"/>
    <x v="0"/>
    <x v="0"/>
    <s v="USD"/>
    <n v="1312212855"/>
    <n v="1307028855"/>
    <b v="0"/>
    <n v="11"/>
    <x v="0"/>
    <x v="35"/>
    <n v="110.00000000000001"/>
    <n v="100"/>
    <x v="4"/>
    <x v="35"/>
  </r>
  <r>
    <x v="2538"/>
    <x v="2537"/>
    <x v="2536"/>
    <n v="18000"/>
    <n v="20343.169999999998"/>
    <x v="0"/>
    <x v="0"/>
    <s v="USD"/>
    <n v="1361681940"/>
    <n v="1359029661"/>
    <b v="0"/>
    <n v="185"/>
    <x v="0"/>
    <x v="35"/>
    <n v="113.01761111111111"/>
    <n v="109.96308108108107"/>
    <x v="4"/>
    <x v="35"/>
  </r>
  <r>
    <x v="2539"/>
    <x v="2538"/>
    <x v="2537"/>
    <n v="10000"/>
    <n v="10025"/>
    <x v="0"/>
    <x v="0"/>
    <s v="USD"/>
    <n v="1422913152"/>
    <n v="1417729152"/>
    <b v="0"/>
    <n v="59"/>
    <x v="0"/>
    <x v="35"/>
    <n v="100.25"/>
    <n v="169.91525423728814"/>
    <x v="4"/>
    <x v="35"/>
  </r>
  <r>
    <x v="2540"/>
    <x v="2539"/>
    <x v="2538"/>
    <n v="2500"/>
    <n v="2585"/>
    <x v="0"/>
    <x v="0"/>
    <s v="USD"/>
    <n v="1319904721"/>
    <n v="1314720721"/>
    <b v="0"/>
    <n v="27"/>
    <x v="0"/>
    <x v="35"/>
    <n v="103.4"/>
    <n v="95.740740740740748"/>
    <x v="4"/>
    <x v="35"/>
  </r>
  <r>
    <x v="2541"/>
    <x v="2540"/>
    <x v="2539"/>
    <n v="3500"/>
    <n v="3746"/>
    <x v="0"/>
    <x v="1"/>
    <s v="GBP"/>
    <n v="1380192418"/>
    <n v="1375008418"/>
    <b v="0"/>
    <n v="63"/>
    <x v="0"/>
    <x v="35"/>
    <n v="107.02857142857142"/>
    <n v="59.460317460317462"/>
    <x v="4"/>
    <x v="35"/>
  </r>
  <r>
    <x v="2542"/>
    <x v="2541"/>
    <x v="2540"/>
    <n v="700"/>
    <n v="725"/>
    <x v="0"/>
    <x v="0"/>
    <s v="USD"/>
    <n v="1380599940"/>
    <n v="1377252857"/>
    <b v="0"/>
    <n v="13"/>
    <x v="0"/>
    <x v="35"/>
    <n v="103.57142857142858"/>
    <n v="55.769230769230766"/>
    <x v="4"/>
    <x v="35"/>
  </r>
  <r>
    <x v="2543"/>
    <x v="2542"/>
    <x v="2541"/>
    <n v="250"/>
    <n v="391"/>
    <x v="0"/>
    <x v="0"/>
    <s v="USD"/>
    <n v="1293937200"/>
    <n v="1291257298"/>
    <b v="0"/>
    <n v="13"/>
    <x v="0"/>
    <x v="35"/>
    <n v="156.4"/>
    <n v="30.076923076923077"/>
    <x v="4"/>
    <x v="35"/>
  </r>
  <r>
    <x v="2544"/>
    <x v="2543"/>
    <x v="2542"/>
    <n v="5000"/>
    <n v="5041"/>
    <x v="0"/>
    <x v="0"/>
    <s v="USD"/>
    <n v="1341750569"/>
    <n v="1339158569"/>
    <b v="0"/>
    <n v="57"/>
    <x v="0"/>
    <x v="35"/>
    <n v="100.82"/>
    <n v="88.438596491228068"/>
    <x v="4"/>
    <x v="35"/>
  </r>
  <r>
    <x v="2545"/>
    <x v="2544"/>
    <x v="2543"/>
    <n v="2000"/>
    <n v="3906"/>
    <x v="0"/>
    <x v="0"/>
    <s v="USD"/>
    <n v="1424997000"/>
    <n v="1421983138"/>
    <b v="0"/>
    <n v="61"/>
    <x v="0"/>
    <x v="35"/>
    <n v="195.3"/>
    <n v="64.032786885245898"/>
    <x v="4"/>
    <x v="35"/>
  </r>
  <r>
    <x v="2546"/>
    <x v="2545"/>
    <x v="2544"/>
    <n v="3500"/>
    <n v="3910"/>
    <x v="0"/>
    <x v="0"/>
    <s v="USD"/>
    <n v="1380949200"/>
    <n v="1378586179"/>
    <b v="0"/>
    <n v="65"/>
    <x v="0"/>
    <x v="35"/>
    <n v="111.71428571428572"/>
    <n v="60.153846153846153"/>
    <x v="4"/>
    <x v="35"/>
  </r>
  <r>
    <x v="2547"/>
    <x v="2546"/>
    <x v="2545"/>
    <n v="5500"/>
    <n v="6592"/>
    <x v="0"/>
    <x v="0"/>
    <s v="USD"/>
    <n v="1333560803"/>
    <n v="1330972403"/>
    <b v="0"/>
    <n v="134"/>
    <x v="0"/>
    <x v="35"/>
    <n v="119.85454545454546"/>
    <n v="49.194029850746269"/>
    <x v="4"/>
    <x v="35"/>
  </r>
  <r>
    <x v="2548"/>
    <x v="2547"/>
    <x v="2546"/>
    <n v="6000"/>
    <n v="6111"/>
    <x v="0"/>
    <x v="6"/>
    <s v="EUR"/>
    <n v="1475209620"/>
    <n v="1473087637"/>
    <b v="0"/>
    <n v="37"/>
    <x v="0"/>
    <x v="35"/>
    <n v="101.85"/>
    <n v="165.16216216216216"/>
    <x v="4"/>
    <x v="35"/>
  </r>
  <r>
    <x v="2549"/>
    <x v="2548"/>
    <x v="2547"/>
    <n v="1570"/>
    <n v="1614"/>
    <x v="0"/>
    <x v="1"/>
    <s v="GBP"/>
    <n v="1370019600"/>
    <n v="1366999870"/>
    <b v="0"/>
    <n v="37"/>
    <x v="0"/>
    <x v="35"/>
    <n v="102.80254777070064"/>
    <n v="43.621621621621621"/>
    <x v="4"/>
    <x v="35"/>
  </r>
  <r>
    <x v="2550"/>
    <x v="2549"/>
    <x v="2548"/>
    <n v="6500"/>
    <n v="6555"/>
    <x v="0"/>
    <x v="0"/>
    <s v="USD"/>
    <n v="1444276740"/>
    <n v="1439392406"/>
    <b v="0"/>
    <n v="150"/>
    <x v="0"/>
    <x v="35"/>
    <n v="100.84615384615385"/>
    <n v="43.7"/>
    <x v="4"/>
    <x v="35"/>
  </r>
  <r>
    <x v="2551"/>
    <x v="2550"/>
    <x v="2549"/>
    <n v="3675"/>
    <n v="3775.5"/>
    <x v="0"/>
    <x v="0"/>
    <s v="USD"/>
    <n v="1332362880"/>
    <n v="1329890585"/>
    <b v="0"/>
    <n v="56"/>
    <x v="0"/>
    <x v="35"/>
    <n v="102.73469387755102"/>
    <n v="67.419642857142861"/>
    <x v="4"/>
    <x v="35"/>
  </r>
  <r>
    <x v="2552"/>
    <x v="2551"/>
    <x v="2550"/>
    <n v="3000"/>
    <n v="3195"/>
    <x v="0"/>
    <x v="0"/>
    <s v="USD"/>
    <n v="1488741981"/>
    <n v="1486149981"/>
    <b v="0"/>
    <n v="18"/>
    <x v="0"/>
    <x v="35"/>
    <n v="106.5"/>
    <n v="177.5"/>
    <x v="4"/>
    <x v="35"/>
  </r>
  <r>
    <x v="2553"/>
    <x v="2552"/>
    <x v="2551"/>
    <n v="1500"/>
    <n v="2333"/>
    <x v="0"/>
    <x v="0"/>
    <s v="USD"/>
    <n v="1348202807"/>
    <n v="1343018807"/>
    <b v="0"/>
    <n v="60"/>
    <x v="0"/>
    <x v="35"/>
    <n v="155.53333333333333"/>
    <n v="38.883333333333333"/>
    <x v="4"/>
    <x v="35"/>
  </r>
  <r>
    <x v="2554"/>
    <x v="2553"/>
    <x v="2552"/>
    <n v="3000"/>
    <n v="3684"/>
    <x v="0"/>
    <x v="0"/>
    <s v="USD"/>
    <n v="1433131140"/>
    <n v="1430445163"/>
    <b v="0"/>
    <n v="67"/>
    <x v="0"/>
    <x v="35"/>
    <n v="122.8"/>
    <n v="54.985074626865675"/>
    <x v="4"/>
    <x v="35"/>
  </r>
  <r>
    <x v="2555"/>
    <x v="2554"/>
    <x v="2553"/>
    <n v="2000"/>
    <n v="2147"/>
    <x v="0"/>
    <x v="0"/>
    <s v="USD"/>
    <n v="1338219793"/>
    <n v="1335541393"/>
    <b v="0"/>
    <n v="35"/>
    <x v="0"/>
    <x v="35"/>
    <n v="107.35"/>
    <n v="61.342857142857142"/>
    <x v="4"/>
    <x v="35"/>
  </r>
  <r>
    <x v="2556"/>
    <x v="2555"/>
    <x v="2554"/>
    <n v="745"/>
    <n v="786"/>
    <x v="0"/>
    <x v="0"/>
    <s v="USD"/>
    <n v="1356392857"/>
    <n v="1352504857"/>
    <b v="0"/>
    <n v="34"/>
    <x v="0"/>
    <x v="35"/>
    <n v="105.50335570469798"/>
    <n v="23.117647058823529"/>
    <x v="4"/>
    <x v="35"/>
  </r>
  <r>
    <x v="2557"/>
    <x v="2556"/>
    <x v="2555"/>
    <n v="900"/>
    <n v="1066"/>
    <x v="0"/>
    <x v="1"/>
    <s v="GBP"/>
    <n v="1400176386"/>
    <n v="1397584386"/>
    <b v="0"/>
    <n v="36"/>
    <x v="0"/>
    <x v="35"/>
    <n v="118.44444444444444"/>
    <n v="29.611111111111111"/>
    <x v="4"/>
    <x v="35"/>
  </r>
  <r>
    <x v="2558"/>
    <x v="2557"/>
    <x v="2556"/>
    <n v="1250"/>
    <n v="1361"/>
    <x v="0"/>
    <x v="2"/>
    <s v="AUD"/>
    <n v="1430488740"/>
    <n v="1427747906"/>
    <b v="0"/>
    <n v="18"/>
    <x v="0"/>
    <x v="35"/>
    <n v="108.88"/>
    <n v="75.611111111111114"/>
    <x v="4"/>
    <x v="35"/>
  </r>
  <r>
    <x v="2559"/>
    <x v="2558"/>
    <x v="2557"/>
    <n v="800"/>
    <n v="890"/>
    <x v="0"/>
    <x v="0"/>
    <s v="USD"/>
    <n v="1321385820"/>
    <n v="1318539484"/>
    <b v="0"/>
    <n v="25"/>
    <x v="0"/>
    <x v="35"/>
    <n v="111.25"/>
    <n v="35.6"/>
    <x v="4"/>
    <x v="35"/>
  </r>
  <r>
    <x v="2560"/>
    <x v="2559"/>
    <x v="2558"/>
    <n v="3000"/>
    <n v="3003"/>
    <x v="0"/>
    <x v="1"/>
    <s v="GBP"/>
    <n v="1425682174"/>
    <n v="1423090174"/>
    <b v="0"/>
    <n v="21"/>
    <x v="0"/>
    <x v="35"/>
    <n v="100.1"/>
    <n v="143"/>
    <x v="4"/>
    <x v="35"/>
  </r>
  <r>
    <x v="2561"/>
    <x v="2560"/>
    <x v="2559"/>
    <n v="100000"/>
    <n v="0"/>
    <x v="1"/>
    <x v="5"/>
    <s v="CAD"/>
    <n v="1444740089"/>
    <n v="1442148089"/>
    <b v="0"/>
    <n v="0"/>
    <x v="1"/>
    <x v="19"/>
    <n v="0"/>
    <e v="#DIV/0!"/>
    <x v="7"/>
    <x v="19"/>
  </r>
  <r>
    <x v="2562"/>
    <x v="2561"/>
    <x v="2560"/>
    <n v="10000"/>
    <n v="75"/>
    <x v="1"/>
    <x v="12"/>
    <s v="EUR"/>
    <n v="1476189339"/>
    <n v="1471005339"/>
    <b v="0"/>
    <n v="3"/>
    <x v="1"/>
    <x v="19"/>
    <n v="0.75"/>
    <n v="25"/>
    <x v="7"/>
    <x v="19"/>
  </r>
  <r>
    <x v="2563"/>
    <x v="2562"/>
    <x v="2561"/>
    <n v="20000"/>
    <n v="0"/>
    <x v="1"/>
    <x v="0"/>
    <s v="USD"/>
    <n v="1438226451"/>
    <n v="1433042451"/>
    <b v="0"/>
    <n v="0"/>
    <x v="1"/>
    <x v="19"/>
    <n v="0"/>
    <e v="#DIV/0!"/>
    <x v="7"/>
    <x v="19"/>
  </r>
  <r>
    <x v="2564"/>
    <x v="2563"/>
    <x v="2562"/>
    <n v="40000"/>
    <n v="0"/>
    <x v="1"/>
    <x v="5"/>
    <s v="CAD"/>
    <n v="1406854699"/>
    <n v="1404262699"/>
    <b v="0"/>
    <n v="0"/>
    <x v="1"/>
    <x v="19"/>
    <n v="0"/>
    <e v="#DIV/0!"/>
    <x v="7"/>
    <x v="19"/>
  </r>
  <r>
    <x v="2565"/>
    <x v="2564"/>
    <x v="2563"/>
    <n v="10000"/>
    <n v="100"/>
    <x v="1"/>
    <x v="0"/>
    <s v="USD"/>
    <n v="1462827000"/>
    <n v="1457710589"/>
    <b v="0"/>
    <n v="1"/>
    <x v="1"/>
    <x v="19"/>
    <n v="1"/>
    <n v="100"/>
    <x v="7"/>
    <x v="19"/>
  </r>
  <r>
    <x v="2566"/>
    <x v="2565"/>
    <x v="2564"/>
    <n v="35000"/>
    <n v="0"/>
    <x v="1"/>
    <x v="0"/>
    <s v="USD"/>
    <n v="1408663948"/>
    <n v="1406071948"/>
    <b v="0"/>
    <n v="0"/>
    <x v="1"/>
    <x v="19"/>
    <n v="0"/>
    <e v="#DIV/0!"/>
    <x v="7"/>
    <x v="19"/>
  </r>
  <r>
    <x v="2567"/>
    <x v="2566"/>
    <x v="2565"/>
    <n v="45000"/>
    <n v="120"/>
    <x v="1"/>
    <x v="0"/>
    <s v="USD"/>
    <n v="1429823138"/>
    <n v="1427231138"/>
    <b v="0"/>
    <n v="2"/>
    <x v="1"/>
    <x v="19"/>
    <n v="0.26666666666666666"/>
    <n v="60"/>
    <x v="7"/>
    <x v="19"/>
  </r>
  <r>
    <x v="2568"/>
    <x v="2567"/>
    <x v="2566"/>
    <n v="10000"/>
    <n v="50"/>
    <x v="1"/>
    <x v="1"/>
    <s v="GBP"/>
    <n v="1472745594"/>
    <n v="1470153594"/>
    <b v="0"/>
    <n v="1"/>
    <x v="1"/>
    <x v="19"/>
    <n v="0.5"/>
    <n v="50"/>
    <x v="7"/>
    <x v="19"/>
  </r>
  <r>
    <x v="2569"/>
    <x v="2568"/>
    <x v="2567"/>
    <n v="6500"/>
    <n v="145"/>
    <x v="1"/>
    <x v="0"/>
    <s v="USD"/>
    <n v="1442457112"/>
    <n v="1439865112"/>
    <b v="0"/>
    <n v="2"/>
    <x v="1"/>
    <x v="19"/>
    <n v="2.2307692307692308"/>
    <n v="72.5"/>
    <x v="7"/>
    <x v="19"/>
  </r>
  <r>
    <x v="2570"/>
    <x v="2569"/>
    <x v="2568"/>
    <n v="7000"/>
    <n v="59"/>
    <x v="1"/>
    <x v="0"/>
    <s v="USD"/>
    <n v="1486590035"/>
    <n v="1483998035"/>
    <b v="0"/>
    <n v="2"/>
    <x v="1"/>
    <x v="19"/>
    <n v="0.84285714285714297"/>
    <n v="29.5"/>
    <x v="7"/>
    <x v="19"/>
  </r>
  <r>
    <x v="2571"/>
    <x v="2570"/>
    <x v="2569"/>
    <n v="100000"/>
    <n v="250"/>
    <x v="1"/>
    <x v="2"/>
    <s v="AUD"/>
    <n v="1463645521"/>
    <n v="1458461521"/>
    <b v="0"/>
    <n v="4"/>
    <x v="1"/>
    <x v="19"/>
    <n v="0.25"/>
    <n v="62.5"/>
    <x v="7"/>
    <x v="19"/>
  </r>
  <r>
    <x v="2572"/>
    <x v="2571"/>
    <x v="2570"/>
    <n v="30000"/>
    <n v="0"/>
    <x v="1"/>
    <x v="0"/>
    <s v="USD"/>
    <n v="1428893517"/>
    <n v="1426301517"/>
    <b v="0"/>
    <n v="0"/>
    <x v="1"/>
    <x v="19"/>
    <n v="0"/>
    <e v="#DIV/0!"/>
    <x v="7"/>
    <x v="19"/>
  </r>
  <r>
    <x v="2573"/>
    <x v="2572"/>
    <x v="2571"/>
    <n v="8000"/>
    <n v="0"/>
    <x v="1"/>
    <x v="0"/>
    <s v="USD"/>
    <n v="1408803149"/>
    <n v="1404915149"/>
    <b v="0"/>
    <n v="0"/>
    <x v="1"/>
    <x v="19"/>
    <n v="0"/>
    <e v="#DIV/0!"/>
    <x v="7"/>
    <x v="19"/>
  </r>
  <r>
    <x v="2574"/>
    <x v="2573"/>
    <x v="2572"/>
    <n v="10000"/>
    <n v="0"/>
    <x v="1"/>
    <x v="0"/>
    <s v="USD"/>
    <n v="1463600945"/>
    <n v="1461786545"/>
    <b v="0"/>
    <n v="0"/>
    <x v="1"/>
    <x v="19"/>
    <n v="0"/>
    <e v="#DIV/0!"/>
    <x v="7"/>
    <x v="19"/>
  </r>
  <r>
    <x v="2575"/>
    <x v="2574"/>
    <x v="2573"/>
    <n v="85000"/>
    <n v="0"/>
    <x v="1"/>
    <x v="0"/>
    <s v="USD"/>
    <n v="1421030194"/>
    <n v="1418438194"/>
    <b v="0"/>
    <n v="0"/>
    <x v="1"/>
    <x v="19"/>
    <n v="0"/>
    <e v="#DIV/0!"/>
    <x v="7"/>
    <x v="19"/>
  </r>
  <r>
    <x v="2576"/>
    <x v="2575"/>
    <x v="2574"/>
    <n v="10000"/>
    <n v="0"/>
    <x v="1"/>
    <x v="0"/>
    <s v="USD"/>
    <n v="1428707647"/>
    <n v="1424823247"/>
    <b v="0"/>
    <n v="0"/>
    <x v="1"/>
    <x v="19"/>
    <n v="0"/>
    <e v="#DIV/0!"/>
    <x v="7"/>
    <x v="19"/>
  </r>
  <r>
    <x v="2577"/>
    <x v="2576"/>
    <x v="2575"/>
    <n v="15000"/>
    <n v="0"/>
    <x v="1"/>
    <x v="0"/>
    <s v="USD"/>
    <n v="1407181297"/>
    <n v="1405021297"/>
    <b v="0"/>
    <n v="0"/>
    <x v="1"/>
    <x v="19"/>
    <n v="0"/>
    <e v="#DIV/0!"/>
    <x v="7"/>
    <x v="19"/>
  </r>
  <r>
    <x v="2578"/>
    <x v="2577"/>
    <x v="2576"/>
    <n v="6000"/>
    <n v="0"/>
    <x v="1"/>
    <x v="0"/>
    <s v="USD"/>
    <n v="1444410000"/>
    <n v="1440203579"/>
    <b v="0"/>
    <n v="0"/>
    <x v="1"/>
    <x v="19"/>
    <n v="0"/>
    <e v="#DIV/0!"/>
    <x v="7"/>
    <x v="19"/>
  </r>
  <r>
    <x v="2579"/>
    <x v="2578"/>
    <x v="2577"/>
    <n v="200000"/>
    <n v="277"/>
    <x v="1"/>
    <x v="0"/>
    <s v="USD"/>
    <n v="1410810903"/>
    <n v="1405626903"/>
    <b v="0"/>
    <n v="12"/>
    <x v="1"/>
    <x v="19"/>
    <n v="0.13849999999999998"/>
    <n v="23.083333333333332"/>
    <x v="7"/>
    <x v="19"/>
  </r>
  <r>
    <x v="2580"/>
    <x v="2579"/>
    <x v="2578"/>
    <n v="8500"/>
    <n v="51"/>
    <x v="1"/>
    <x v="0"/>
    <s v="USD"/>
    <n v="1431745200"/>
    <n v="1429170603"/>
    <b v="0"/>
    <n v="2"/>
    <x v="1"/>
    <x v="19"/>
    <n v="0.6"/>
    <n v="25.5"/>
    <x v="7"/>
    <x v="19"/>
  </r>
  <r>
    <x v="2581"/>
    <x v="2580"/>
    <x v="2579"/>
    <n v="5000"/>
    <n v="530"/>
    <x v="2"/>
    <x v="0"/>
    <s v="USD"/>
    <n v="1447689898"/>
    <n v="1445094298"/>
    <b v="0"/>
    <n v="11"/>
    <x v="1"/>
    <x v="19"/>
    <n v="10.6"/>
    <n v="48.18181818181818"/>
    <x v="7"/>
    <x v="19"/>
  </r>
  <r>
    <x v="2582"/>
    <x v="2581"/>
    <x v="2580"/>
    <n v="90000"/>
    <n v="1"/>
    <x v="2"/>
    <x v="0"/>
    <s v="USD"/>
    <n v="1477784634"/>
    <n v="1475192634"/>
    <b v="0"/>
    <n v="1"/>
    <x v="1"/>
    <x v="19"/>
    <n v="1.1111111111111111E-3"/>
    <n v="1"/>
    <x v="7"/>
    <x v="19"/>
  </r>
  <r>
    <x v="2583"/>
    <x v="2582"/>
    <x v="2581"/>
    <n v="1000"/>
    <n v="5"/>
    <x v="2"/>
    <x v="0"/>
    <s v="USD"/>
    <n v="1426526880"/>
    <n v="1421346480"/>
    <b v="0"/>
    <n v="5"/>
    <x v="1"/>
    <x v="19"/>
    <n v="0.5"/>
    <n v="1"/>
    <x v="7"/>
    <x v="19"/>
  </r>
  <r>
    <x v="2584"/>
    <x v="2583"/>
    <x v="2582"/>
    <n v="10000"/>
    <n v="0"/>
    <x v="2"/>
    <x v="0"/>
    <s v="USD"/>
    <n v="1434341369"/>
    <n v="1431749369"/>
    <b v="0"/>
    <n v="0"/>
    <x v="1"/>
    <x v="19"/>
    <n v="0"/>
    <e v="#DIV/0!"/>
    <x v="7"/>
    <x v="19"/>
  </r>
  <r>
    <x v="2585"/>
    <x v="2584"/>
    <x v="2583"/>
    <n v="30000"/>
    <n v="50"/>
    <x v="2"/>
    <x v="0"/>
    <s v="USD"/>
    <n v="1404601632"/>
    <n v="1402009632"/>
    <b v="0"/>
    <n v="1"/>
    <x v="1"/>
    <x v="19"/>
    <n v="0.16666666666666669"/>
    <n v="50"/>
    <x v="7"/>
    <x v="19"/>
  </r>
  <r>
    <x v="2586"/>
    <x v="2585"/>
    <x v="2584"/>
    <n v="3000"/>
    <n v="5"/>
    <x v="2"/>
    <x v="1"/>
    <s v="GBP"/>
    <n v="1451030136"/>
    <n v="1448438136"/>
    <b v="0"/>
    <n v="1"/>
    <x v="1"/>
    <x v="19"/>
    <n v="0.16666666666666669"/>
    <n v="5"/>
    <x v="7"/>
    <x v="19"/>
  </r>
  <r>
    <x v="2587"/>
    <x v="2586"/>
    <x v="2585"/>
    <n v="50000"/>
    <n v="1217"/>
    <x v="2"/>
    <x v="0"/>
    <s v="USD"/>
    <n v="1451491953"/>
    <n v="1448899953"/>
    <b v="0"/>
    <n v="6"/>
    <x v="1"/>
    <x v="19"/>
    <n v="2.4340000000000002"/>
    <n v="202.83333333333334"/>
    <x v="7"/>
    <x v="19"/>
  </r>
  <r>
    <x v="2588"/>
    <x v="2587"/>
    <x v="2586"/>
    <n v="6000"/>
    <n v="233"/>
    <x v="2"/>
    <x v="0"/>
    <s v="USD"/>
    <n v="1427807640"/>
    <n v="1423325626"/>
    <b v="0"/>
    <n v="8"/>
    <x v="1"/>
    <x v="19"/>
    <n v="3.8833333333333329"/>
    <n v="29.125"/>
    <x v="7"/>
    <x v="19"/>
  </r>
  <r>
    <x v="2589"/>
    <x v="2588"/>
    <x v="2587"/>
    <n v="50000"/>
    <n v="5"/>
    <x v="2"/>
    <x v="8"/>
    <s v="DKK"/>
    <n v="1458733927"/>
    <n v="1456145527"/>
    <b v="0"/>
    <n v="1"/>
    <x v="1"/>
    <x v="19"/>
    <n v="0.01"/>
    <n v="5"/>
    <x v="7"/>
    <x v="19"/>
  </r>
  <r>
    <x v="2590"/>
    <x v="2589"/>
    <x v="2588"/>
    <n v="3000"/>
    <n v="0"/>
    <x v="2"/>
    <x v="2"/>
    <s v="AUD"/>
    <n v="1453817297"/>
    <n v="1453212497"/>
    <b v="0"/>
    <n v="0"/>
    <x v="1"/>
    <x v="19"/>
    <n v="0"/>
    <e v="#DIV/0!"/>
    <x v="7"/>
    <x v="19"/>
  </r>
  <r>
    <x v="2591"/>
    <x v="2590"/>
    <x v="2589"/>
    <n v="1500"/>
    <n v="26"/>
    <x v="2"/>
    <x v="0"/>
    <s v="USD"/>
    <n v="1457901924"/>
    <n v="1452721524"/>
    <b v="0"/>
    <n v="2"/>
    <x v="1"/>
    <x v="19"/>
    <n v="1.7333333333333332"/>
    <n v="13"/>
    <x v="7"/>
    <x v="19"/>
  </r>
  <r>
    <x v="2592"/>
    <x v="2591"/>
    <x v="2590"/>
    <n v="30000"/>
    <n v="50"/>
    <x v="2"/>
    <x v="0"/>
    <s v="USD"/>
    <n v="1412536421"/>
    <n v="1409944421"/>
    <b v="0"/>
    <n v="1"/>
    <x v="1"/>
    <x v="19"/>
    <n v="0.16666666666666669"/>
    <n v="50"/>
    <x v="7"/>
    <x v="19"/>
  </r>
  <r>
    <x v="2593"/>
    <x v="2592"/>
    <x v="2591"/>
    <n v="10000"/>
    <n v="0"/>
    <x v="2"/>
    <x v="0"/>
    <s v="USD"/>
    <n v="1429993026"/>
    <n v="1427401026"/>
    <b v="0"/>
    <n v="0"/>
    <x v="1"/>
    <x v="19"/>
    <n v="0"/>
    <e v="#DIV/0!"/>
    <x v="7"/>
    <x v="19"/>
  </r>
  <r>
    <x v="2594"/>
    <x v="2593"/>
    <x v="2592"/>
    <n v="80000"/>
    <n v="1"/>
    <x v="2"/>
    <x v="0"/>
    <s v="USD"/>
    <n v="1407453228"/>
    <n v="1404861228"/>
    <b v="0"/>
    <n v="1"/>
    <x v="1"/>
    <x v="19"/>
    <n v="1.25E-3"/>
    <n v="1"/>
    <x v="7"/>
    <x v="19"/>
  </r>
  <r>
    <x v="2595"/>
    <x v="2594"/>
    <x v="2593"/>
    <n v="15000"/>
    <n v="1825"/>
    <x v="2"/>
    <x v="0"/>
    <s v="USD"/>
    <n v="1487915500"/>
    <n v="1485323500"/>
    <b v="0"/>
    <n v="19"/>
    <x v="1"/>
    <x v="19"/>
    <n v="12.166666666666668"/>
    <n v="96.05263157894737"/>
    <x v="7"/>
    <x v="19"/>
  </r>
  <r>
    <x v="2596"/>
    <x v="2595"/>
    <x v="2594"/>
    <n v="35000"/>
    <n v="8256"/>
    <x v="2"/>
    <x v="5"/>
    <s v="CAD"/>
    <n v="1407427009"/>
    <n v="1404835009"/>
    <b v="0"/>
    <n v="27"/>
    <x v="1"/>
    <x v="19"/>
    <n v="23.588571428571427"/>
    <n v="305.77777777777777"/>
    <x v="7"/>
    <x v="19"/>
  </r>
  <r>
    <x v="2597"/>
    <x v="2596"/>
    <x v="2595"/>
    <n v="1500"/>
    <n v="85"/>
    <x v="2"/>
    <x v="1"/>
    <s v="GBP"/>
    <n v="1466323917"/>
    <n v="1463731917"/>
    <b v="0"/>
    <n v="7"/>
    <x v="1"/>
    <x v="19"/>
    <n v="5.6666666666666661"/>
    <n v="12.142857142857142"/>
    <x v="7"/>
    <x v="19"/>
  </r>
  <r>
    <x v="2598"/>
    <x v="2597"/>
    <x v="2596"/>
    <n v="3000"/>
    <n v="1170"/>
    <x v="2"/>
    <x v="0"/>
    <s v="USD"/>
    <n v="1443039001"/>
    <n v="1440447001"/>
    <b v="0"/>
    <n v="14"/>
    <x v="1"/>
    <x v="19"/>
    <n v="39"/>
    <n v="83.571428571428569"/>
    <x v="7"/>
    <x v="19"/>
  </r>
  <r>
    <x v="2599"/>
    <x v="2598"/>
    <x v="2597"/>
    <n v="9041"/>
    <n v="90"/>
    <x v="2"/>
    <x v="0"/>
    <s v="USD"/>
    <n v="1407089147"/>
    <n v="1403201147"/>
    <b v="0"/>
    <n v="5"/>
    <x v="1"/>
    <x v="19"/>
    <n v="0.99546510341776351"/>
    <n v="18"/>
    <x v="7"/>
    <x v="19"/>
  </r>
  <r>
    <x v="2600"/>
    <x v="2599"/>
    <x v="2598"/>
    <n v="50000"/>
    <n v="3466"/>
    <x v="2"/>
    <x v="0"/>
    <s v="USD"/>
    <n v="1458938200"/>
    <n v="1453757800"/>
    <b v="0"/>
    <n v="30"/>
    <x v="1"/>
    <x v="19"/>
    <n v="6.9320000000000004"/>
    <n v="115.53333333333333"/>
    <x v="7"/>
    <x v="19"/>
  </r>
  <r>
    <x v="2601"/>
    <x v="2600"/>
    <x v="2599"/>
    <n v="500"/>
    <n v="3307"/>
    <x v="0"/>
    <x v="0"/>
    <s v="USD"/>
    <n v="1347508740"/>
    <n v="1346276349"/>
    <b v="1"/>
    <n v="151"/>
    <x v="0"/>
    <x v="36"/>
    <n v="661.4"/>
    <n v="21.900662251655628"/>
    <x v="2"/>
    <x v="36"/>
  </r>
  <r>
    <x v="2602"/>
    <x v="2601"/>
    <x v="2600"/>
    <n v="12000"/>
    <n v="39131"/>
    <x v="0"/>
    <x v="0"/>
    <s v="USD"/>
    <n v="1415827200"/>
    <n v="1412358968"/>
    <b v="1"/>
    <n v="489"/>
    <x v="0"/>
    <x v="36"/>
    <n v="326.0916666666667"/>
    <n v="80.022494887525568"/>
    <x v="2"/>
    <x v="36"/>
  </r>
  <r>
    <x v="2603"/>
    <x v="2602"/>
    <x v="2601"/>
    <n v="1750"/>
    <n v="1776"/>
    <x v="0"/>
    <x v="0"/>
    <s v="USD"/>
    <n v="1387835654"/>
    <n v="1386626054"/>
    <b v="1"/>
    <n v="50"/>
    <x v="0"/>
    <x v="36"/>
    <n v="101.48571428571429"/>
    <n v="35.520000000000003"/>
    <x v="2"/>
    <x v="36"/>
  </r>
  <r>
    <x v="2604"/>
    <x v="2603"/>
    <x v="2602"/>
    <n v="20000"/>
    <n v="20843.599999999999"/>
    <x v="0"/>
    <x v="0"/>
    <s v="USD"/>
    <n v="1335662023"/>
    <n v="1333070023"/>
    <b v="1"/>
    <n v="321"/>
    <x v="0"/>
    <x v="36"/>
    <n v="104.21799999999999"/>
    <n v="64.933333333333323"/>
    <x v="2"/>
    <x v="36"/>
  </r>
  <r>
    <x v="2605"/>
    <x v="2604"/>
    <x v="2603"/>
    <n v="100000"/>
    <n v="107421.57"/>
    <x v="0"/>
    <x v="0"/>
    <s v="USD"/>
    <n v="1466168390"/>
    <n v="1463576390"/>
    <b v="1"/>
    <n v="1762"/>
    <x v="0"/>
    <x v="36"/>
    <n v="107.42157000000002"/>
    <n v="60.965703745743475"/>
    <x v="2"/>
    <x v="36"/>
  </r>
  <r>
    <x v="2606"/>
    <x v="2605"/>
    <x v="2604"/>
    <n v="11000"/>
    <n v="12106"/>
    <x v="0"/>
    <x v="0"/>
    <s v="USD"/>
    <n v="1398791182"/>
    <n v="1396026382"/>
    <b v="1"/>
    <n v="385"/>
    <x v="0"/>
    <x v="36"/>
    <n v="110.05454545454545"/>
    <n v="31.444155844155844"/>
    <x v="2"/>
    <x v="36"/>
  </r>
  <r>
    <x v="2607"/>
    <x v="2606"/>
    <x v="2605"/>
    <n v="8000"/>
    <n v="32616"/>
    <x v="0"/>
    <x v="0"/>
    <s v="USD"/>
    <n v="1439344800"/>
    <n v="1435611572"/>
    <b v="1"/>
    <n v="398"/>
    <x v="0"/>
    <x v="36"/>
    <n v="407.7"/>
    <n v="81.949748743718587"/>
    <x v="2"/>
    <x v="36"/>
  </r>
  <r>
    <x v="2608"/>
    <x v="2607"/>
    <x v="2606"/>
    <n v="8000"/>
    <n v="17914"/>
    <x v="0"/>
    <x v="0"/>
    <s v="USD"/>
    <n v="1489536000"/>
    <n v="1485976468"/>
    <b v="1"/>
    <n v="304"/>
    <x v="0"/>
    <x v="36"/>
    <n v="223.92500000000001"/>
    <n v="58.92763157894737"/>
    <x v="2"/>
    <x v="36"/>
  </r>
  <r>
    <x v="2609"/>
    <x v="2608"/>
    <x v="2607"/>
    <n v="35000"/>
    <n v="106330.39"/>
    <x v="0"/>
    <x v="0"/>
    <s v="USD"/>
    <n v="1342330951"/>
    <n v="1339738951"/>
    <b v="1"/>
    <n v="676"/>
    <x v="0"/>
    <x v="36"/>
    <n v="303.80111428571428"/>
    <n v="157.29347633136095"/>
    <x v="2"/>
    <x v="36"/>
  </r>
  <r>
    <x v="2610"/>
    <x v="2609"/>
    <x v="2608"/>
    <n v="22765"/>
    <n v="32172.66"/>
    <x v="0"/>
    <x v="0"/>
    <s v="USD"/>
    <n v="1471849140"/>
    <n v="1468444125"/>
    <b v="1"/>
    <n v="577"/>
    <x v="0"/>
    <x v="36"/>
    <n v="141.3251043268175"/>
    <n v="55.758509532062391"/>
    <x v="2"/>
    <x v="36"/>
  </r>
  <r>
    <x v="2611"/>
    <x v="2610"/>
    <x v="2609"/>
    <n v="11000"/>
    <n v="306970"/>
    <x v="0"/>
    <x v="12"/>
    <s v="EUR"/>
    <n v="1483397940"/>
    <n v="1480493014"/>
    <b v="1"/>
    <n v="3663"/>
    <x v="0"/>
    <x v="36"/>
    <n v="2790.6363636363635"/>
    <n v="83.802893802893806"/>
    <x v="2"/>
    <x v="36"/>
  </r>
  <r>
    <x v="2612"/>
    <x v="2611"/>
    <x v="2610"/>
    <n v="10000"/>
    <n v="17176.13"/>
    <x v="0"/>
    <x v="0"/>
    <s v="USD"/>
    <n v="1420773970"/>
    <n v="1418095570"/>
    <b v="1"/>
    <n v="294"/>
    <x v="0"/>
    <x v="36"/>
    <n v="171.76130000000001"/>
    <n v="58.422210884353746"/>
    <x v="2"/>
    <x v="36"/>
  </r>
  <r>
    <x v="2613"/>
    <x v="2612"/>
    <x v="2611"/>
    <n v="7500"/>
    <n v="7576"/>
    <x v="0"/>
    <x v="0"/>
    <s v="USD"/>
    <n v="1348256294"/>
    <n v="1345664294"/>
    <b v="1"/>
    <n v="28"/>
    <x v="0"/>
    <x v="36"/>
    <n v="101.01333333333334"/>
    <n v="270.57142857142856"/>
    <x v="2"/>
    <x v="36"/>
  </r>
  <r>
    <x v="2614"/>
    <x v="2613"/>
    <x v="2612"/>
    <n v="10500"/>
    <n v="10710"/>
    <x v="0"/>
    <x v="0"/>
    <s v="USD"/>
    <n v="1398834000"/>
    <n v="1396371612"/>
    <b v="1"/>
    <n v="100"/>
    <x v="0"/>
    <x v="36"/>
    <n v="102"/>
    <n v="107.1"/>
    <x v="2"/>
    <x v="36"/>
  </r>
  <r>
    <x v="2615"/>
    <x v="2614"/>
    <x v="2613"/>
    <n v="2001"/>
    <n v="3397"/>
    <x v="0"/>
    <x v="1"/>
    <s v="GBP"/>
    <n v="1462017600"/>
    <n v="1458820564"/>
    <b v="0"/>
    <n v="72"/>
    <x v="0"/>
    <x v="36"/>
    <n v="169.76511744127936"/>
    <n v="47.180555555555557"/>
    <x v="2"/>
    <x v="36"/>
  </r>
  <r>
    <x v="2616"/>
    <x v="2615"/>
    <x v="2614"/>
    <n v="25000"/>
    <n v="28633.5"/>
    <x v="0"/>
    <x v="0"/>
    <s v="USD"/>
    <n v="1440546729"/>
    <n v="1437954729"/>
    <b v="1"/>
    <n v="238"/>
    <x v="0"/>
    <x v="36"/>
    <n v="114.53400000000001"/>
    <n v="120.30882352941177"/>
    <x v="2"/>
    <x v="36"/>
  </r>
  <r>
    <x v="2617"/>
    <x v="2616"/>
    <x v="2615"/>
    <n v="500"/>
    <n v="4388"/>
    <x v="0"/>
    <x v="0"/>
    <s v="USD"/>
    <n v="1413838751"/>
    <n v="1411246751"/>
    <b v="1"/>
    <n v="159"/>
    <x v="0"/>
    <x v="36"/>
    <n v="877.6"/>
    <n v="27.59748427672956"/>
    <x v="2"/>
    <x v="36"/>
  </r>
  <r>
    <x v="2618"/>
    <x v="2617"/>
    <x v="2616"/>
    <n v="15000"/>
    <n v="15808"/>
    <x v="0"/>
    <x v="0"/>
    <s v="USD"/>
    <n v="1449000061"/>
    <n v="1443812461"/>
    <b v="1"/>
    <n v="77"/>
    <x v="0"/>
    <x v="36"/>
    <n v="105.38666666666667"/>
    <n v="205.2987012987013"/>
    <x v="2"/>
    <x v="36"/>
  </r>
  <r>
    <x v="2619"/>
    <x v="2618"/>
    <x v="2617"/>
    <n v="1000"/>
    <n v="1884"/>
    <x v="0"/>
    <x v="0"/>
    <s v="USD"/>
    <n v="1445598000"/>
    <n v="1443302004"/>
    <b v="1"/>
    <n v="53"/>
    <x v="0"/>
    <x v="36"/>
    <n v="188.39999999999998"/>
    <n v="35.547169811320757"/>
    <x v="2"/>
    <x v="36"/>
  </r>
  <r>
    <x v="2620"/>
    <x v="2619"/>
    <x v="2618"/>
    <n v="65000"/>
    <n v="93374"/>
    <x v="0"/>
    <x v="2"/>
    <s v="AUD"/>
    <n v="1444525200"/>
    <n v="1441339242"/>
    <b v="1"/>
    <n v="1251"/>
    <x v="0"/>
    <x v="36"/>
    <n v="143.65230769230772"/>
    <n v="74.639488409272587"/>
    <x v="2"/>
    <x v="36"/>
  </r>
  <r>
    <x v="2621"/>
    <x v="2620"/>
    <x v="2619"/>
    <n v="15000"/>
    <n v="21882"/>
    <x v="0"/>
    <x v="0"/>
    <s v="USD"/>
    <n v="1432230988"/>
    <n v="1429638988"/>
    <b v="1"/>
    <n v="465"/>
    <x v="0"/>
    <x v="36"/>
    <n v="145.88"/>
    <n v="47.058064516129029"/>
    <x v="2"/>
    <x v="36"/>
  </r>
  <r>
    <x v="2622"/>
    <x v="2621"/>
    <x v="2620"/>
    <n v="1500"/>
    <n v="1967.76"/>
    <x v="0"/>
    <x v="13"/>
    <s v="EUR"/>
    <n v="1483120216"/>
    <n v="1479232216"/>
    <b v="0"/>
    <n v="74"/>
    <x v="0"/>
    <x v="36"/>
    <n v="131.184"/>
    <n v="26.591351351351353"/>
    <x v="2"/>
    <x v="36"/>
  </r>
  <r>
    <x v="2623"/>
    <x v="2622"/>
    <x v="2621"/>
    <n v="2000"/>
    <n v="2280"/>
    <x v="0"/>
    <x v="0"/>
    <s v="USD"/>
    <n v="1480658966"/>
    <n v="1479449366"/>
    <b v="0"/>
    <n v="62"/>
    <x v="0"/>
    <x v="36"/>
    <n v="113.99999999999999"/>
    <n v="36.774193548387096"/>
    <x v="2"/>
    <x v="36"/>
  </r>
  <r>
    <x v="2624"/>
    <x v="2623"/>
    <x v="2622"/>
    <n v="8000"/>
    <n v="110353.65"/>
    <x v="0"/>
    <x v="0"/>
    <s v="USD"/>
    <n v="1347530822"/>
    <n v="1345716422"/>
    <b v="0"/>
    <n v="3468"/>
    <x v="0"/>
    <x v="36"/>
    <n v="1379.4206249999997"/>
    <n v="31.820544982698959"/>
    <x v="2"/>
    <x v="36"/>
  </r>
  <r>
    <x v="2625"/>
    <x v="2624"/>
    <x v="2623"/>
    <n v="150"/>
    <n v="1434"/>
    <x v="0"/>
    <x v="12"/>
    <s v="EUR"/>
    <n v="1478723208"/>
    <n v="1476559608"/>
    <b v="0"/>
    <n v="52"/>
    <x v="0"/>
    <x v="36"/>
    <n v="956"/>
    <n v="27.576923076923077"/>
    <x v="2"/>
    <x v="36"/>
  </r>
  <r>
    <x v="2626"/>
    <x v="2625"/>
    <x v="2624"/>
    <n v="2500"/>
    <n v="2800"/>
    <x v="0"/>
    <x v="0"/>
    <s v="USD"/>
    <n v="1433343869"/>
    <n v="1430751869"/>
    <b v="0"/>
    <n v="50"/>
    <x v="0"/>
    <x v="36"/>
    <n v="112.00000000000001"/>
    <n v="56"/>
    <x v="2"/>
    <x v="36"/>
  </r>
  <r>
    <x v="2627"/>
    <x v="2626"/>
    <x v="2625"/>
    <n v="150"/>
    <n v="970"/>
    <x v="0"/>
    <x v="0"/>
    <s v="USD"/>
    <n v="1448571261"/>
    <n v="1445975661"/>
    <b v="0"/>
    <n v="45"/>
    <x v="0"/>
    <x v="36"/>
    <n v="646.66666666666663"/>
    <n v="21.555555555555557"/>
    <x v="2"/>
    <x v="36"/>
  </r>
  <r>
    <x v="2628"/>
    <x v="2627"/>
    <x v="2626"/>
    <n v="839"/>
    <n v="926"/>
    <x v="0"/>
    <x v="0"/>
    <s v="USD"/>
    <n v="1417389067"/>
    <n v="1415661067"/>
    <b v="0"/>
    <n v="21"/>
    <x v="0"/>
    <x v="36"/>
    <n v="110.36948748510132"/>
    <n v="44.095238095238095"/>
    <x v="2"/>
    <x v="36"/>
  </r>
  <r>
    <x v="2629"/>
    <x v="2628"/>
    <x v="2627"/>
    <n v="5000"/>
    <n v="6387"/>
    <x v="0"/>
    <x v="1"/>
    <s v="GBP"/>
    <n v="1431608122"/>
    <n v="1429016122"/>
    <b v="0"/>
    <n v="100"/>
    <x v="0"/>
    <x v="36"/>
    <n v="127.74000000000001"/>
    <n v="63.87"/>
    <x v="2"/>
    <x v="36"/>
  </r>
  <r>
    <x v="2630"/>
    <x v="2629"/>
    <x v="2628"/>
    <n v="2000"/>
    <n v="3158"/>
    <x v="0"/>
    <x v="2"/>
    <s v="AUD"/>
    <n v="1467280800"/>
    <n v="1464921112"/>
    <b v="0"/>
    <n v="81"/>
    <x v="0"/>
    <x v="36"/>
    <n v="157.9"/>
    <n v="38.987654320987652"/>
    <x v="2"/>
    <x v="36"/>
  </r>
  <r>
    <x v="2631"/>
    <x v="2630"/>
    <x v="2629"/>
    <n v="20000"/>
    <n v="22933.05"/>
    <x v="0"/>
    <x v="0"/>
    <s v="USD"/>
    <n v="1440907427"/>
    <n v="1438488227"/>
    <b v="0"/>
    <n v="286"/>
    <x v="0"/>
    <x v="36"/>
    <n v="114.66525000000001"/>
    <n v="80.185489510489504"/>
    <x v="2"/>
    <x v="36"/>
  </r>
  <r>
    <x v="2632"/>
    <x v="2631"/>
    <x v="2630"/>
    <n v="1070"/>
    <n v="1466"/>
    <x v="0"/>
    <x v="0"/>
    <s v="USD"/>
    <n v="1464485339"/>
    <n v="1462325339"/>
    <b v="0"/>
    <n v="42"/>
    <x v="0"/>
    <x v="36"/>
    <n v="137.00934579439252"/>
    <n v="34.904761904761905"/>
    <x v="2"/>
    <x v="36"/>
  </r>
  <r>
    <x v="2633"/>
    <x v="2632"/>
    <x v="2631"/>
    <n v="5000"/>
    <n v="17731"/>
    <x v="0"/>
    <x v="0"/>
    <s v="USD"/>
    <n v="1393542000"/>
    <n v="1390938332"/>
    <b v="0"/>
    <n v="199"/>
    <x v="0"/>
    <x v="36"/>
    <n v="354.62"/>
    <n v="89.100502512562812"/>
    <x v="2"/>
    <x v="36"/>
  </r>
  <r>
    <x v="2634"/>
    <x v="2633"/>
    <x v="2632"/>
    <n v="930"/>
    <n v="986"/>
    <x v="0"/>
    <x v="0"/>
    <s v="USD"/>
    <n v="1475163921"/>
    <n v="1472571921"/>
    <b v="0"/>
    <n v="25"/>
    <x v="0"/>
    <x v="36"/>
    <n v="106.02150537634409"/>
    <n v="39.44"/>
    <x v="2"/>
    <x v="36"/>
  </r>
  <r>
    <x v="2635"/>
    <x v="2634"/>
    <x v="2633"/>
    <n v="11500"/>
    <n v="11500"/>
    <x v="0"/>
    <x v="5"/>
    <s v="CAD"/>
    <n v="1425937761"/>
    <n v="1422917361"/>
    <b v="0"/>
    <n v="84"/>
    <x v="0"/>
    <x v="36"/>
    <n v="100"/>
    <n v="136.9047619047619"/>
    <x v="2"/>
    <x v="36"/>
  </r>
  <r>
    <x v="2636"/>
    <x v="2635"/>
    <x v="2634"/>
    <n v="1000"/>
    <n v="1873"/>
    <x v="0"/>
    <x v="0"/>
    <s v="USD"/>
    <n v="1476579600"/>
    <n v="1474641914"/>
    <b v="0"/>
    <n v="50"/>
    <x v="0"/>
    <x v="36"/>
    <n v="187.3"/>
    <n v="37.46"/>
    <x v="2"/>
    <x v="36"/>
  </r>
  <r>
    <x v="2637"/>
    <x v="2636"/>
    <x v="2635"/>
    <n v="500"/>
    <n v="831"/>
    <x v="0"/>
    <x v="0"/>
    <s v="USD"/>
    <n v="1476277875"/>
    <n v="1474895475"/>
    <b v="0"/>
    <n v="26"/>
    <x v="0"/>
    <x v="36"/>
    <n v="166.2"/>
    <n v="31.96153846153846"/>
    <x v="2"/>
    <x v="36"/>
  </r>
  <r>
    <x v="2638"/>
    <x v="2637"/>
    <x v="2636"/>
    <n v="347"/>
    <n v="353"/>
    <x v="0"/>
    <x v="0"/>
    <s v="USD"/>
    <n v="1421358895"/>
    <n v="1418766895"/>
    <b v="0"/>
    <n v="14"/>
    <x v="0"/>
    <x v="36"/>
    <n v="101.72910662824208"/>
    <n v="25.214285714285715"/>
    <x v="2"/>
    <x v="36"/>
  </r>
  <r>
    <x v="2639"/>
    <x v="2638"/>
    <x v="2637"/>
    <n v="300"/>
    <n v="492"/>
    <x v="0"/>
    <x v="1"/>
    <s v="GBP"/>
    <n v="1424378748"/>
    <n v="1421786748"/>
    <b v="0"/>
    <n v="49"/>
    <x v="0"/>
    <x v="36"/>
    <n v="164"/>
    <n v="10.040816326530612"/>
    <x v="2"/>
    <x v="36"/>
  </r>
  <r>
    <x v="2640"/>
    <x v="2639"/>
    <x v="2638"/>
    <n v="3000"/>
    <n v="3170"/>
    <x v="0"/>
    <x v="0"/>
    <s v="USD"/>
    <n v="1433735474"/>
    <n v="1428551474"/>
    <b v="0"/>
    <n v="69"/>
    <x v="0"/>
    <x v="36"/>
    <n v="105.66666666666666"/>
    <n v="45.94202898550725"/>
    <x v="2"/>
    <x v="36"/>
  </r>
  <r>
    <x v="2641"/>
    <x v="2640"/>
    <x v="2639"/>
    <n v="1500"/>
    <n v="15"/>
    <x v="2"/>
    <x v="0"/>
    <s v="USD"/>
    <n v="1410811740"/>
    <n v="1409341863"/>
    <b v="0"/>
    <n v="1"/>
    <x v="1"/>
    <x v="36"/>
    <n v="1"/>
    <n v="15"/>
    <x v="2"/>
    <x v="36"/>
  </r>
  <r>
    <x v="2642"/>
    <x v="2641"/>
    <x v="2640"/>
    <n v="500000"/>
    <n v="0"/>
    <x v="2"/>
    <x v="12"/>
    <s v="EUR"/>
    <n v="1468565820"/>
    <n v="1465970108"/>
    <b v="0"/>
    <n v="0"/>
    <x v="1"/>
    <x v="36"/>
    <n v="0"/>
    <e v="#DIV/0!"/>
    <x v="2"/>
    <x v="36"/>
  </r>
  <r>
    <x v="2643"/>
    <x v="2642"/>
    <x v="2641"/>
    <n v="1000000"/>
    <n v="335597.31"/>
    <x v="1"/>
    <x v="0"/>
    <s v="USD"/>
    <n v="1482307140"/>
    <n v="1479218315"/>
    <b v="1"/>
    <n v="1501"/>
    <x v="1"/>
    <x v="36"/>
    <n v="33.559730999999999"/>
    <n v="223.58248500999335"/>
    <x v="2"/>
    <x v="36"/>
  </r>
  <r>
    <x v="2644"/>
    <x v="2643"/>
    <x v="2642"/>
    <n v="100000"/>
    <n v="2053"/>
    <x v="1"/>
    <x v="0"/>
    <s v="USD"/>
    <n v="1489172435"/>
    <n v="1486580435"/>
    <b v="1"/>
    <n v="52"/>
    <x v="1"/>
    <x v="36"/>
    <n v="2.0529999999999999"/>
    <n v="39.480769230769234"/>
    <x v="2"/>
    <x v="36"/>
  </r>
  <r>
    <x v="2645"/>
    <x v="2644"/>
    <x v="2643"/>
    <n v="20000"/>
    <n v="2100"/>
    <x v="1"/>
    <x v="2"/>
    <s v="AUD"/>
    <n v="1415481203"/>
    <n v="1412885603"/>
    <b v="1"/>
    <n v="23"/>
    <x v="1"/>
    <x v="36"/>
    <n v="10.5"/>
    <n v="91.304347826086953"/>
    <x v="2"/>
    <x v="36"/>
  </r>
  <r>
    <x v="2646"/>
    <x v="2645"/>
    <x v="2644"/>
    <n v="500000"/>
    <n v="42086.42"/>
    <x v="1"/>
    <x v="0"/>
    <s v="USD"/>
    <n v="1441783869"/>
    <n v="1439191869"/>
    <b v="1"/>
    <n v="535"/>
    <x v="1"/>
    <x v="36"/>
    <n v="8.4172840000000004"/>
    <n v="78.666205607476627"/>
    <x v="2"/>
    <x v="36"/>
  </r>
  <r>
    <x v="2647"/>
    <x v="2646"/>
    <x v="2645"/>
    <n v="2500"/>
    <n v="36"/>
    <x v="1"/>
    <x v="5"/>
    <s v="CAD"/>
    <n v="1439533019"/>
    <n v="1436941019"/>
    <b v="0"/>
    <n v="3"/>
    <x v="1"/>
    <x v="36"/>
    <n v="1.44"/>
    <n v="12"/>
    <x v="2"/>
    <x v="36"/>
  </r>
  <r>
    <x v="2648"/>
    <x v="2647"/>
    <x v="2646"/>
    <n v="12000"/>
    <n v="106"/>
    <x v="1"/>
    <x v="0"/>
    <s v="USD"/>
    <n v="1457543360"/>
    <n v="1454951360"/>
    <b v="0"/>
    <n v="6"/>
    <x v="1"/>
    <x v="36"/>
    <n v="0.88333333333333341"/>
    <n v="17.666666666666668"/>
    <x v="2"/>
    <x v="36"/>
  </r>
  <r>
    <x v="2649"/>
    <x v="2648"/>
    <x v="2647"/>
    <n v="125000"/>
    <n v="124"/>
    <x v="1"/>
    <x v="0"/>
    <s v="USD"/>
    <n v="1454370941"/>
    <n v="1449186941"/>
    <b v="0"/>
    <n v="3"/>
    <x v="1"/>
    <x v="36"/>
    <n v="9.920000000000001E-2"/>
    <n v="41.333333333333336"/>
    <x v="2"/>
    <x v="36"/>
  </r>
  <r>
    <x v="2650"/>
    <x v="2649"/>
    <x v="2648"/>
    <n v="60000"/>
    <n v="358"/>
    <x v="1"/>
    <x v="0"/>
    <s v="USD"/>
    <n v="1482332343"/>
    <n v="1479740343"/>
    <b v="0"/>
    <n v="5"/>
    <x v="1"/>
    <x v="36"/>
    <n v="0.59666666666666668"/>
    <n v="71.599999999999994"/>
    <x v="2"/>
    <x v="36"/>
  </r>
  <r>
    <x v="2651"/>
    <x v="2650"/>
    <x v="2649"/>
    <n v="280000"/>
    <n v="5233"/>
    <x v="1"/>
    <x v="0"/>
    <s v="USD"/>
    <n v="1450380009"/>
    <n v="1447960809"/>
    <b v="0"/>
    <n v="17"/>
    <x v="1"/>
    <x v="36"/>
    <n v="1.8689285714285715"/>
    <n v="307.8235294117647"/>
    <x v="2"/>
    <x v="36"/>
  </r>
  <r>
    <x v="2652"/>
    <x v="2651"/>
    <x v="2650"/>
    <n v="100000"/>
    <n v="885"/>
    <x v="1"/>
    <x v="2"/>
    <s v="AUD"/>
    <n v="1418183325"/>
    <n v="1415591325"/>
    <b v="0"/>
    <n v="11"/>
    <x v="1"/>
    <x v="36"/>
    <n v="0.88500000000000001"/>
    <n v="80.454545454545453"/>
    <x v="2"/>
    <x v="36"/>
  </r>
  <r>
    <x v="2653"/>
    <x v="2652"/>
    <x v="2651"/>
    <n v="51000"/>
    <n v="5876"/>
    <x v="1"/>
    <x v="0"/>
    <s v="USD"/>
    <n v="1402632000"/>
    <n v="1399909127"/>
    <b v="0"/>
    <n v="70"/>
    <x v="1"/>
    <x v="36"/>
    <n v="11.52156862745098"/>
    <n v="83.942857142857136"/>
    <x v="2"/>
    <x v="36"/>
  </r>
  <r>
    <x v="2654"/>
    <x v="2653"/>
    <x v="2652"/>
    <n v="100000"/>
    <n v="51"/>
    <x v="1"/>
    <x v="0"/>
    <s v="USD"/>
    <n v="1429622726"/>
    <n v="1424442326"/>
    <b v="0"/>
    <n v="6"/>
    <x v="1"/>
    <x v="36"/>
    <n v="5.1000000000000004E-2"/>
    <n v="8.5"/>
    <x v="2"/>
    <x v="36"/>
  </r>
  <r>
    <x v="2655"/>
    <x v="2654"/>
    <x v="2653"/>
    <n v="15000"/>
    <n v="3155"/>
    <x v="1"/>
    <x v="0"/>
    <s v="USD"/>
    <n v="1455048000"/>
    <n v="1452631647"/>
    <b v="0"/>
    <n v="43"/>
    <x v="1"/>
    <x v="36"/>
    <n v="21.033333333333335"/>
    <n v="73.372093023255815"/>
    <x v="2"/>
    <x v="36"/>
  </r>
  <r>
    <x v="2656"/>
    <x v="2655"/>
    <x v="2654"/>
    <n v="150000"/>
    <n v="17155"/>
    <x v="1"/>
    <x v="0"/>
    <s v="USD"/>
    <n v="1489345200"/>
    <n v="1485966688"/>
    <b v="0"/>
    <n v="152"/>
    <x v="1"/>
    <x v="36"/>
    <n v="11.436666666666667"/>
    <n v="112.86184210526316"/>
    <x v="2"/>
    <x v="36"/>
  </r>
  <r>
    <x v="2657"/>
    <x v="2656"/>
    <x v="2655"/>
    <n v="30000"/>
    <n v="5621.38"/>
    <x v="1"/>
    <x v="0"/>
    <s v="USD"/>
    <n v="1470187800"/>
    <n v="1467325053"/>
    <b v="0"/>
    <n v="59"/>
    <x v="1"/>
    <x v="36"/>
    <n v="18.737933333333334"/>
    <n v="95.277627118644077"/>
    <x v="2"/>
    <x v="36"/>
  </r>
  <r>
    <x v="2658"/>
    <x v="2657"/>
    <x v="2656"/>
    <n v="98000"/>
    <n v="91"/>
    <x v="1"/>
    <x v="0"/>
    <s v="USD"/>
    <n v="1469913194"/>
    <n v="1467321194"/>
    <b v="0"/>
    <n v="4"/>
    <x v="1"/>
    <x v="36"/>
    <n v="9.285714285714286E-2"/>
    <n v="22.75"/>
    <x v="2"/>
    <x v="36"/>
  </r>
  <r>
    <x v="2659"/>
    <x v="2658"/>
    <x v="2657"/>
    <n v="49000"/>
    <n v="1333"/>
    <x v="1"/>
    <x v="0"/>
    <s v="USD"/>
    <n v="1429321210"/>
    <n v="1426729210"/>
    <b v="0"/>
    <n v="10"/>
    <x v="1"/>
    <x v="36"/>
    <n v="2.7204081632653061"/>
    <n v="133.30000000000001"/>
    <x v="2"/>
    <x v="36"/>
  </r>
  <r>
    <x v="2660"/>
    <x v="2659"/>
    <x v="2658"/>
    <n v="20000"/>
    <n v="19"/>
    <x v="1"/>
    <x v="0"/>
    <s v="USD"/>
    <n v="1448388418"/>
    <n v="1443200818"/>
    <b v="0"/>
    <n v="5"/>
    <x v="1"/>
    <x v="36"/>
    <n v="9.5000000000000001E-2"/>
    <n v="3.8"/>
    <x v="2"/>
    <x v="36"/>
  </r>
  <r>
    <x v="2661"/>
    <x v="2660"/>
    <x v="2659"/>
    <n v="5000"/>
    <n v="5145"/>
    <x v="0"/>
    <x v="0"/>
    <s v="USD"/>
    <n v="1382742010"/>
    <n v="1380150010"/>
    <b v="0"/>
    <n v="60"/>
    <x v="0"/>
    <x v="37"/>
    <n v="102.89999999999999"/>
    <n v="85.75"/>
    <x v="2"/>
    <x v="37"/>
  </r>
  <r>
    <x v="2662"/>
    <x v="2661"/>
    <x v="2660"/>
    <n v="20000"/>
    <n v="21360"/>
    <x v="0"/>
    <x v="0"/>
    <s v="USD"/>
    <n v="1440179713"/>
    <n v="1437587713"/>
    <b v="0"/>
    <n v="80"/>
    <x v="0"/>
    <x v="37"/>
    <n v="106.80000000000001"/>
    <n v="267"/>
    <x v="2"/>
    <x v="37"/>
  </r>
  <r>
    <x v="2663"/>
    <x v="2662"/>
    <x v="2661"/>
    <n v="20000"/>
    <n v="20919.25"/>
    <x v="0"/>
    <x v="5"/>
    <s v="CAD"/>
    <n v="1441378800"/>
    <n v="1438873007"/>
    <b v="0"/>
    <n v="56"/>
    <x v="0"/>
    <x v="37"/>
    <n v="104.59625"/>
    <n v="373.55803571428572"/>
    <x v="2"/>
    <x v="37"/>
  </r>
  <r>
    <x v="2664"/>
    <x v="2663"/>
    <x v="2662"/>
    <n v="17500"/>
    <n v="18100"/>
    <x v="0"/>
    <x v="0"/>
    <s v="USD"/>
    <n v="1449644340"/>
    <n v="1446683797"/>
    <b v="0"/>
    <n v="104"/>
    <x v="0"/>
    <x v="37"/>
    <n v="103.42857142857143"/>
    <n v="174.03846153846155"/>
    <x v="2"/>
    <x v="37"/>
  </r>
  <r>
    <x v="2665"/>
    <x v="2664"/>
    <x v="2663"/>
    <n v="3500"/>
    <n v="4310"/>
    <x v="0"/>
    <x v="0"/>
    <s v="USD"/>
    <n v="1430774974"/>
    <n v="1426886974"/>
    <b v="0"/>
    <n v="46"/>
    <x v="0"/>
    <x v="37"/>
    <n v="123.14285714285715"/>
    <n v="93.695652173913047"/>
    <x v="2"/>
    <x v="37"/>
  </r>
  <r>
    <x v="2666"/>
    <x v="2665"/>
    <x v="2664"/>
    <n v="10000"/>
    <n v="15929.51"/>
    <x v="0"/>
    <x v="0"/>
    <s v="USD"/>
    <n v="1443214800"/>
    <n v="1440008439"/>
    <b v="0"/>
    <n v="206"/>
    <x v="0"/>
    <x v="37"/>
    <n v="159.29509999999999"/>
    <n v="77.327718446601949"/>
    <x v="2"/>
    <x v="37"/>
  </r>
  <r>
    <x v="2667"/>
    <x v="2666"/>
    <x v="2665"/>
    <n v="1500"/>
    <n v="1660"/>
    <x v="0"/>
    <x v="0"/>
    <s v="USD"/>
    <n v="1455142416"/>
    <n v="1452550416"/>
    <b v="0"/>
    <n v="18"/>
    <x v="0"/>
    <x v="37"/>
    <n v="110.66666666666667"/>
    <n v="92.222222222222229"/>
    <x v="2"/>
    <x v="37"/>
  </r>
  <r>
    <x v="2668"/>
    <x v="2667"/>
    <x v="2666"/>
    <n v="1000"/>
    <n v="1707"/>
    <x v="0"/>
    <x v="5"/>
    <s v="CAD"/>
    <n v="1447079520"/>
    <n v="1443449265"/>
    <b v="0"/>
    <n v="28"/>
    <x v="0"/>
    <x v="37"/>
    <n v="170.70000000000002"/>
    <n v="60.964285714285715"/>
    <x v="2"/>
    <x v="37"/>
  </r>
  <r>
    <x v="2669"/>
    <x v="2668"/>
    <x v="2667"/>
    <n v="800"/>
    <n v="1001"/>
    <x v="0"/>
    <x v="0"/>
    <s v="USD"/>
    <n v="1452387096"/>
    <n v="1447203096"/>
    <b v="0"/>
    <n v="11"/>
    <x v="0"/>
    <x v="37"/>
    <n v="125.125"/>
    <n v="91"/>
    <x v="2"/>
    <x v="37"/>
  </r>
  <r>
    <x v="2670"/>
    <x v="2669"/>
    <x v="2668"/>
    <n v="38888"/>
    <n v="2495"/>
    <x v="2"/>
    <x v="2"/>
    <s v="AUD"/>
    <n v="1406593780"/>
    <n v="1404174580"/>
    <b v="1"/>
    <n v="60"/>
    <x v="1"/>
    <x v="37"/>
    <n v="6.4158609339642041"/>
    <n v="41.583333333333336"/>
    <x v="2"/>
    <x v="37"/>
  </r>
  <r>
    <x v="2671"/>
    <x v="2670"/>
    <x v="2669"/>
    <n v="25000"/>
    <n v="2836"/>
    <x v="2"/>
    <x v="0"/>
    <s v="USD"/>
    <n v="1419017880"/>
    <n v="1416419916"/>
    <b v="1"/>
    <n v="84"/>
    <x v="1"/>
    <x v="37"/>
    <n v="11.343999999999999"/>
    <n v="33.761904761904759"/>
    <x v="2"/>
    <x v="37"/>
  </r>
  <r>
    <x v="2672"/>
    <x v="2671"/>
    <x v="2670"/>
    <n v="10000"/>
    <n v="3319"/>
    <x v="2"/>
    <x v="0"/>
    <s v="USD"/>
    <n v="1451282400"/>
    <n v="1449436390"/>
    <b v="1"/>
    <n v="47"/>
    <x v="1"/>
    <x v="37"/>
    <n v="33.19"/>
    <n v="70.61702127659575"/>
    <x v="2"/>
    <x v="37"/>
  </r>
  <r>
    <x v="2673"/>
    <x v="2672"/>
    <x v="2671"/>
    <n v="40000"/>
    <n v="11032"/>
    <x v="2"/>
    <x v="0"/>
    <s v="USD"/>
    <n v="1414622700"/>
    <n v="1412081999"/>
    <b v="1"/>
    <n v="66"/>
    <x v="1"/>
    <x v="37"/>
    <n v="27.58"/>
    <n v="167.15151515151516"/>
    <x v="2"/>
    <x v="37"/>
  </r>
  <r>
    <x v="2674"/>
    <x v="2673"/>
    <x v="2672"/>
    <n v="35000"/>
    <n v="21994"/>
    <x v="2"/>
    <x v="0"/>
    <s v="USD"/>
    <n v="1467694740"/>
    <n v="1465398670"/>
    <b v="1"/>
    <n v="171"/>
    <x v="1"/>
    <x v="37"/>
    <n v="62.839999999999996"/>
    <n v="128.61988304093566"/>
    <x v="2"/>
    <x v="37"/>
  </r>
  <r>
    <x v="2675"/>
    <x v="2674"/>
    <x v="2673"/>
    <n v="25000"/>
    <n v="1897"/>
    <x v="2"/>
    <x v="0"/>
    <s v="USD"/>
    <n v="1415655289"/>
    <n v="1413059689"/>
    <b v="1"/>
    <n v="29"/>
    <x v="1"/>
    <x v="37"/>
    <n v="7.5880000000000001"/>
    <n v="65.41379310344827"/>
    <x v="2"/>
    <x v="37"/>
  </r>
  <r>
    <x v="2676"/>
    <x v="2675"/>
    <x v="2674"/>
    <n v="2100"/>
    <n v="1058"/>
    <x v="2"/>
    <x v="5"/>
    <s v="CAD"/>
    <n v="1463929174"/>
    <n v="1461337174"/>
    <b v="0"/>
    <n v="9"/>
    <x v="1"/>
    <x v="37"/>
    <n v="50.38095238095238"/>
    <n v="117.55555555555556"/>
    <x v="2"/>
    <x v="37"/>
  </r>
  <r>
    <x v="2677"/>
    <x v="2676"/>
    <x v="2675"/>
    <n v="19500"/>
    <n v="3415"/>
    <x v="2"/>
    <x v="0"/>
    <s v="USD"/>
    <n v="1404348143"/>
    <n v="1401756143"/>
    <b v="0"/>
    <n v="27"/>
    <x v="1"/>
    <x v="37"/>
    <n v="17.512820512820511"/>
    <n v="126.48148148148148"/>
    <x v="2"/>
    <x v="37"/>
  </r>
  <r>
    <x v="2678"/>
    <x v="2677"/>
    <x v="2676"/>
    <n v="8000000"/>
    <n v="1100"/>
    <x v="2"/>
    <x v="3"/>
    <s v="EUR"/>
    <n v="1443121765"/>
    <n v="1440529765"/>
    <b v="0"/>
    <n v="2"/>
    <x v="1"/>
    <x v="37"/>
    <n v="1.375E-2"/>
    <n v="550"/>
    <x v="2"/>
    <x v="37"/>
  </r>
  <r>
    <x v="2679"/>
    <x v="2678"/>
    <x v="2677"/>
    <n v="40000"/>
    <n v="132"/>
    <x v="2"/>
    <x v="0"/>
    <s v="USD"/>
    <n v="1425081694"/>
    <n v="1422489694"/>
    <b v="0"/>
    <n v="3"/>
    <x v="1"/>
    <x v="37"/>
    <n v="0.33"/>
    <n v="44"/>
    <x v="2"/>
    <x v="37"/>
  </r>
  <r>
    <x v="2680"/>
    <x v="2679"/>
    <x v="2678"/>
    <n v="32000"/>
    <n v="276"/>
    <x v="2"/>
    <x v="3"/>
    <s v="EUR"/>
    <n v="1459915491"/>
    <n v="1457327091"/>
    <b v="0"/>
    <n v="4"/>
    <x v="1"/>
    <x v="37"/>
    <n v="0.86250000000000004"/>
    <n v="69"/>
    <x v="2"/>
    <x v="37"/>
  </r>
  <r>
    <x v="2681"/>
    <x v="2680"/>
    <x v="2679"/>
    <n v="8000"/>
    <n v="55"/>
    <x v="2"/>
    <x v="0"/>
    <s v="USD"/>
    <n v="1405027750"/>
    <n v="1402867750"/>
    <b v="0"/>
    <n v="2"/>
    <x v="1"/>
    <x v="19"/>
    <n v="0.6875"/>
    <n v="27.5"/>
    <x v="7"/>
    <x v="19"/>
  </r>
  <r>
    <x v="2682"/>
    <x v="2681"/>
    <x v="2680"/>
    <n v="6000"/>
    <n v="1698"/>
    <x v="2"/>
    <x v="0"/>
    <s v="USD"/>
    <n v="1416635940"/>
    <n v="1413838540"/>
    <b v="0"/>
    <n v="20"/>
    <x v="1"/>
    <x v="19"/>
    <n v="28.299999999999997"/>
    <n v="84.9"/>
    <x v="7"/>
    <x v="19"/>
  </r>
  <r>
    <x v="2683"/>
    <x v="2682"/>
    <x v="2681"/>
    <n v="15000"/>
    <n v="36"/>
    <x v="2"/>
    <x v="0"/>
    <s v="USD"/>
    <n v="1425233240"/>
    <n v="1422641240"/>
    <b v="0"/>
    <n v="3"/>
    <x v="1"/>
    <x v="19"/>
    <n v="0.24"/>
    <n v="12"/>
    <x v="7"/>
    <x v="19"/>
  </r>
  <r>
    <x v="2684"/>
    <x v="2683"/>
    <x v="2682"/>
    <n v="70000"/>
    <n v="800"/>
    <x v="2"/>
    <x v="0"/>
    <s v="USD"/>
    <n v="1407621425"/>
    <n v="1404165425"/>
    <b v="0"/>
    <n v="4"/>
    <x v="1"/>
    <x v="19"/>
    <n v="1.1428571428571428"/>
    <n v="200"/>
    <x v="7"/>
    <x v="19"/>
  </r>
  <r>
    <x v="2685"/>
    <x v="2684"/>
    <x v="2683"/>
    <n v="50000"/>
    <n v="10"/>
    <x v="2"/>
    <x v="0"/>
    <s v="USD"/>
    <n v="1430149330"/>
    <n v="1424968930"/>
    <b v="0"/>
    <n v="1"/>
    <x v="1"/>
    <x v="19"/>
    <n v="0.02"/>
    <n v="10"/>
    <x v="7"/>
    <x v="19"/>
  </r>
  <r>
    <x v="2686"/>
    <x v="2685"/>
    <x v="2684"/>
    <n v="30000"/>
    <n v="0"/>
    <x v="2"/>
    <x v="0"/>
    <s v="USD"/>
    <n v="1412119423"/>
    <n v="1410391423"/>
    <b v="0"/>
    <n v="0"/>
    <x v="1"/>
    <x v="19"/>
    <n v="0"/>
    <e v="#DIV/0!"/>
    <x v="7"/>
    <x v="19"/>
  </r>
  <r>
    <x v="2687"/>
    <x v="2686"/>
    <x v="2685"/>
    <n v="15000"/>
    <n v="0"/>
    <x v="2"/>
    <x v="0"/>
    <s v="USD"/>
    <n v="1435591318"/>
    <n v="1432999318"/>
    <b v="0"/>
    <n v="0"/>
    <x v="1"/>
    <x v="19"/>
    <n v="0"/>
    <e v="#DIV/0!"/>
    <x v="7"/>
    <x v="19"/>
  </r>
  <r>
    <x v="2688"/>
    <x v="2687"/>
    <x v="2686"/>
    <n v="50000"/>
    <n v="74"/>
    <x v="2"/>
    <x v="0"/>
    <s v="USD"/>
    <n v="1424746800"/>
    <n v="1422067870"/>
    <b v="0"/>
    <n v="14"/>
    <x v="1"/>
    <x v="19"/>
    <n v="0.14799999999999999"/>
    <n v="5.2857142857142856"/>
    <x v="7"/>
    <x v="19"/>
  </r>
  <r>
    <x v="2689"/>
    <x v="2688"/>
    <x v="2687"/>
    <n v="35000"/>
    <n v="1"/>
    <x v="2"/>
    <x v="0"/>
    <s v="USD"/>
    <n v="1469919890"/>
    <n v="1467327890"/>
    <b v="0"/>
    <n v="1"/>
    <x v="1"/>
    <x v="19"/>
    <n v="2.8571428571428571E-3"/>
    <n v="1"/>
    <x v="7"/>
    <x v="19"/>
  </r>
  <r>
    <x v="2690"/>
    <x v="2689"/>
    <x v="2688"/>
    <n v="80000"/>
    <n v="8586"/>
    <x v="2"/>
    <x v="0"/>
    <s v="USD"/>
    <n v="1433298676"/>
    <n v="1429410676"/>
    <b v="0"/>
    <n v="118"/>
    <x v="1"/>
    <x v="19"/>
    <n v="10.7325"/>
    <n v="72.762711864406782"/>
    <x v="7"/>
    <x v="19"/>
  </r>
  <r>
    <x v="2691"/>
    <x v="2690"/>
    <x v="2689"/>
    <n v="65000"/>
    <n v="35"/>
    <x v="2"/>
    <x v="5"/>
    <s v="CAD"/>
    <n v="1431278557"/>
    <n v="1427390557"/>
    <b v="0"/>
    <n v="2"/>
    <x v="1"/>
    <x v="19"/>
    <n v="5.3846153846153842E-2"/>
    <n v="17.5"/>
    <x v="7"/>
    <x v="19"/>
  </r>
  <r>
    <x v="2692"/>
    <x v="2691"/>
    <x v="2690"/>
    <n v="3500"/>
    <n v="25"/>
    <x v="2"/>
    <x v="0"/>
    <s v="USD"/>
    <n v="1427266860"/>
    <n v="1424678460"/>
    <b v="0"/>
    <n v="1"/>
    <x v="1"/>
    <x v="19"/>
    <n v="0.7142857142857143"/>
    <n v="25"/>
    <x v="7"/>
    <x v="19"/>
  </r>
  <r>
    <x v="2693"/>
    <x v="2692"/>
    <x v="2691"/>
    <n v="5000"/>
    <n v="40"/>
    <x v="2"/>
    <x v="0"/>
    <s v="USD"/>
    <n v="1407899966"/>
    <n v="1405307966"/>
    <b v="0"/>
    <n v="3"/>
    <x v="1"/>
    <x v="19"/>
    <n v="0.8"/>
    <n v="13.333333333333334"/>
    <x v="7"/>
    <x v="19"/>
  </r>
  <r>
    <x v="2694"/>
    <x v="2693"/>
    <x v="2692"/>
    <n v="30000"/>
    <n v="1"/>
    <x v="2"/>
    <x v="0"/>
    <s v="USD"/>
    <n v="1411701739"/>
    <n v="1409109739"/>
    <b v="0"/>
    <n v="1"/>
    <x v="1"/>
    <x v="19"/>
    <n v="3.3333333333333335E-3"/>
    <n v="1"/>
    <x v="7"/>
    <x v="19"/>
  </r>
  <r>
    <x v="2695"/>
    <x v="2694"/>
    <x v="2693"/>
    <n v="15000"/>
    <n v="71"/>
    <x v="2"/>
    <x v="0"/>
    <s v="USD"/>
    <n v="1428981718"/>
    <n v="1423801318"/>
    <b v="0"/>
    <n v="3"/>
    <x v="1"/>
    <x v="19"/>
    <n v="0.47333333333333333"/>
    <n v="23.666666666666668"/>
    <x v="7"/>
    <x v="19"/>
  </r>
  <r>
    <x v="2696"/>
    <x v="2695"/>
    <x v="2694"/>
    <n v="60000"/>
    <n v="3390"/>
    <x v="2"/>
    <x v="0"/>
    <s v="USD"/>
    <n v="1419538560"/>
    <n v="1416600960"/>
    <b v="0"/>
    <n v="38"/>
    <x v="1"/>
    <x v="19"/>
    <n v="5.65"/>
    <n v="89.21052631578948"/>
    <x v="7"/>
    <x v="19"/>
  </r>
  <r>
    <x v="2697"/>
    <x v="2696"/>
    <x v="2695"/>
    <n v="23000"/>
    <n v="6061"/>
    <x v="2"/>
    <x v="0"/>
    <s v="USD"/>
    <n v="1438552800"/>
    <n v="1435876423"/>
    <b v="0"/>
    <n v="52"/>
    <x v="1"/>
    <x v="19"/>
    <n v="26.35217391304348"/>
    <n v="116.55769230769231"/>
    <x v="7"/>
    <x v="19"/>
  </r>
  <r>
    <x v="2698"/>
    <x v="2697"/>
    <x v="2696"/>
    <n v="8000"/>
    <n v="26.01"/>
    <x v="2"/>
    <x v="0"/>
    <s v="USD"/>
    <n v="1403904808"/>
    <n v="1401312808"/>
    <b v="0"/>
    <n v="2"/>
    <x v="1"/>
    <x v="19"/>
    <n v="0.325125"/>
    <n v="13.005000000000001"/>
    <x v="7"/>
    <x v="19"/>
  </r>
  <r>
    <x v="2699"/>
    <x v="2698"/>
    <x v="2697"/>
    <n v="2"/>
    <n v="0"/>
    <x v="2"/>
    <x v="5"/>
    <s v="CAD"/>
    <n v="1407533463"/>
    <n v="1404941463"/>
    <b v="0"/>
    <n v="0"/>
    <x v="1"/>
    <x v="19"/>
    <n v="0"/>
    <e v="#DIV/0!"/>
    <x v="7"/>
    <x v="19"/>
  </r>
  <r>
    <x v="2700"/>
    <x v="2699"/>
    <x v="2698"/>
    <n v="9999"/>
    <n v="70"/>
    <x v="2"/>
    <x v="0"/>
    <s v="USD"/>
    <n v="1411073972"/>
    <n v="1408481972"/>
    <b v="0"/>
    <n v="4"/>
    <x v="1"/>
    <x v="19"/>
    <n v="0.7000700070007001"/>
    <n v="17.5"/>
    <x v="7"/>
    <x v="19"/>
  </r>
  <r>
    <x v="2701"/>
    <x v="2700"/>
    <x v="2699"/>
    <n v="3400"/>
    <n v="1570"/>
    <x v="3"/>
    <x v="17"/>
    <s v="EUR"/>
    <n v="1491586534"/>
    <n v="1488911734"/>
    <b v="0"/>
    <n v="46"/>
    <x v="1"/>
    <x v="38"/>
    <n v="46.176470588235297"/>
    <n v="34.130434782608695"/>
    <x v="1"/>
    <x v="38"/>
  </r>
  <r>
    <x v="2702"/>
    <x v="2701"/>
    <x v="2700"/>
    <n v="10000"/>
    <n v="3441"/>
    <x v="3"/>
    <x v="0"/>
    <s v="USD"/>
    <n v="1491416077"/>
    <n v="1488827677"/>
    <b v="1"/>
    <n v="26"/>
    <x v="1"/>
    <x v="38"/>
    <n v="34.410000000000004"/>
    <n v="132.34615384615384"/>
    <x v="1"/>
    <x v="38"/>
  </r>
  <r>
    <x v="2703"/>
    <x v="2702"/>
    <x v="2701"/>
    <n v="40000"/>
    <n v="41500"/>
    <x v="3"/>
    <x v="14"/>
    <s v="MXN"/>
    <n v="1490196830"/>
    <n v="1485016430"/>
    <b v="0"/>
    <n v="45"/>
    <x v="1"/>
    <x v="38"/>
    <n v="103.75000000000001"/>
    <n v="922.22222222222217"/>
    <x v="1"/>
    <x v="38"/>
  </r>
  <r>
    <x v="2704"/>
    <x v="2703"/>
    <x v="2702"/>
    <n v="19000"/>
    <n v="1145"/>
    <x v="3"/>
    <x v="0"/>
    <s v="USD"/>
    <n v="1491421314"/>
    <n v="1487709714"/>
    <b v="0"/>
    <n v="7"/>
    <x v="1"/>
    <x v="38"/>
    <n v="6.0263157894736841"/>
    <n v="163.57142857142858"/>
    <x v="1"/>
    <x v="38"/>
  </r>
  <r>
    <x v="2705"/>
    <x v="2704"/>
    <x v="2703"/>
    <n v="16500"/>
    <n v="1739"/>
    <x v="3"/>
    <x v="0"/>
    <s v="USD"/>
    <n v="1490389158"/>
    <n v="1486504758"/>
    <b v="0"/>
    <n v="8"/>
    <x v="1"/>
    <x v="38"/>
    <n v="10.539393939393939"/>
    <n v="217.375"/>
    <x v="1"/>
    <x v="38"/>
  </r>
  <r>
    <x v="2706"/>
    <x v="2705"/>
    <x v="2704"/>
    <n v="35000"/>
    <n v="39304"/>
    <x v="0"/>
    <x v="0"/>
    <s v="USD"/>
    <n v="1413442740"/>
    <n v="1410937483"/>
    <b v="1"/>
    <n v="263"/>
    <x v="0"/>
    <x v="38"/>
    <n v="112.29714285714284"/>
    <n v="149.44486692015209"/>
    <x v="1"/>
    <x v="38"/>
  </r>
  <r>
    <x v="2707"/>
    <x v="2706"/>
    <x v="2705"/>
    <n v="8000"/>
    <n v="28067.57"/>
    <x v="0"/>
    <x v="0"/>
    <s v="USD"/>
    <n v="1369637940"/>
    <n v="1367088443"/>
    <b v="1"/>
    <n v="394"/>
    <x v="0"/>
    <x v="38"/>
    <n v="350.84462500000001"/>
    <n v="71.237487309644663"/>
    <x v="1"/>
    <x v="38"/>
  </r>
  <r>
    <x v="2708"/>
    <x v="2707"/>
    <x v="2706"/>
    <n v="20000"/>
    <n v="46643.07"/>
    <x v="0"/>
    <x v="1"/>
    <s v="GBP"/>
    <n v="1469119526"/>
    <n v="1463935526"/>
    <b v="1"/>
    <n v="1049"/>
    <x v="0"/>
    <x v="38"/>
    <n v="233.21535"/>
    <n v="44.464318398474738"/>
    <x v="1"/>
    <x v="38"/>
  </r>
  <r>
    <x v="2709"/>
    <x v="2708"/>
    <x v="2707"/>
    <n v="50000"/>
    <n v="50803"/>
    <x v="0"/>
    <x v="0"/>
    <s v="USD"/>
    <n v="1475553540"/>
    <n v="1472528141"/>
    <b v="1"/>
    <n v="308"/>
    <x v="0"/>
    <x v="38"/>
    <n v="101.60599999999999"/>
    <n v="164.94480519480518"/>
    <x v="1"/>
    <x v="38"/>
  </r>
  <r>
    <x v="2710"/>
    <x v="2709"/>
    <x v="2708"/>
    <n v="60000"/>
    <n v="92340.21"/>
    <x v="0"/>
    <x v="0"/>
    <s v="USD"/>
    <n v="1407549600"/>
    <n v="1404797428"/>
    <b v="1"/>
    <n v="1088"/>
    <x v="0"/>
    <x v="38"/>
    <n v="153.90035000000003"/>
    <n v="84.871516544117654"/>
    <x v="1"/>
    <x v="38"/>
  </r>
  <r>
    <x v="2711"/>
    <x v="2710"/>
    <x v="2709"/>
    <n v="3910"/>
    <n v="3938"/>
    <x v="0"/>
    <x v="1"/>
    <s v="GBP"/>
    <n v="1403301660"/>
    <n v="1400694790"/>
    <b v="1"/>
    <n v="73"/>
    <x v="0"/>
    <x v="38"/>
    <n v="100.7161125319693"/>
    <n v="53.945205479452056"/>
    <x v="1"/>
    <x v="38"/>
  </r>
  <r>
    <x v="2712"/>
    <x v="2711"/>
    <x v="2710"/>
    <n v="5500"/>
    <n v="7226"/>
    <x v="0"/>
    <x v="0"/>
    <s v="USD"/>
    <n v="1373738400"/>
    <n v="1370568560"/>
    <b v="1"/>
    <n v="143"/>
    <x v="0"/>
    <x v="38"/>
    <n v="131.38181818181818"/>
    <n v="50.531468531468533"/>
    <x v="1"/>
    <x v="38"/>
  </r>
  <r>
    <x v="2713"/>
    <x v="2712"/>
    <x v="2711"/>
    <n v="150000"/>
    <n v="153362"/>
    <x v="0"/>
    <x v="0"/>
    <s v="USD"/>
    <n v="1450971684"/>
    <n v="1447515684"/>
    <b v="1"/>
    <n v="1420"/>
    <x v="0"/>
    <x v="38"/>
    <n v="102.24133333333334"/>
    <n v="108.00140845070422"/>
    <x v="1"/>
    <x v="38"/>
  </r>
  <r>
    <x v="2714"/>
    <x v="2713"/>
    <x v="2712"/>
    <n v="25000"/>
    <n v="29089"/>
    <x v="0"/>
    <x v="0"/>
    <s v="USD"/>
    <n v="1476486000"/>
    <n v="1474040596"/>
    <b v="1"/>
    <n v="305"/>
    <x v="0"/>
    <x v="38"/>
    <n v="116.35599999999999"/>
    <n v="95.373770491803285"/>
    <x v="1"/>
    <x v="38"/>
  </r>
  <r>
    <x v="2715"/>
    <x v="2714"/>
    <x v="2713"/>
    <n v="12000"/>
    <n v="31754.69"/>
    <x v="0"/>
    <x v="0"/>
    <s v="USD"/>
    <n v="1456047228"/>
    <n v="1453109628"/>
    <b v="1"/>
    <n v="551"/>
    <x v="0"/>
    <x v="38"/>
    <n v="264.62241666666665"/>
    <n v="57.631016333938291"/>
    <x v="1"/>
    <x v="38"/>
  </r>
  <r>
    <x v="2716"/>
    <x v="2715"/>
    <x v="2714"/>
    <n v="10000"/>
    <n v="11998.01"/>
    <x v="0"/>
    <x v="12"/>
    <s v="EUR"/>
    <n v="1444291193"/>
    <n v="1441699193"/>
    <b v="1"/>
    <n v="187"/>
    <x v="0"/>
    <x v="38"/>
    <n v="119.98010000000001"/>
    <n v="64.160481283422456"/>
    <x v="1"/>
    <x v="38"/>
  </r>
  <r>
    <x v="2717"/>
    <x v="2716"/>
    <x v="2715"/>
    <n v="25000"/>
    <n v="30026"/>
    <x v="0"/>
    <x v="0"/>
    <s v="USD"/>
    <n v="1417906649"/>
    <n v="1414015049"/>
    <b v="1"/>
    <n v="325"/>
    <x v="0"/>
    <x v="38"/>
    <n v="120.10400000000001"/>
    <n v="92.387692307692305"/>
    <x v="1"/>
    <x v="38"/>
  </r>
  <r>
    <x v="2718"/>
    <x v="2717"/>
    <x v="2716"/>
    <n v="18000"/>
    <n v="18645"/>
    <x v="0"/>
    <x v="0"/>
    <s v="USD"/>
    <n v="1462316400"/>
    <n v="1459865945"/>
    <b v="1"/>
    <n v="148"/>
    <x v="0"/>
    <x v="38"/>
    <n v="103.58333333333334"/>
    <n v="125.97972972972973"/>
    <x v="1"/>
    <x v="38"/>
  </r>
  <r>
    <x v="2719"/>
    <x v="2718"/>
    <x v="2717"/>
    <n v="6000"/>
    <n v="6530"/>
    <x v="0"/>
    <x v="0"/>
    <s v="USD"/>
    <n v="1460936694"/>
    <n v="1455756294"/>
    <b v="0"/>
    <n v="69"/>
    <x v="0"/>
    <x v="38"/>
    <n v="108.83333333333334"/>
    <n v="94.637681159420296"/>
    <x v="1"/>
    <x v="38"/>
  </r>
  <r>
    <x v="2720"/>
    <x v="2719"/>
    <x v="2718"/>
    <n v="25000"/>
    <n v="29531"/>
    <x v="0"/>
    <x v="0"/>
    <s v="USD"/>
    <n v="1478866253"/>
    <n v="1476270653"/>
    <b v="0"/>
    <n v="173"/>
    <x v="0"/>
    <x v="38"/>
    <n v="118.12400000000001"/>
    <n v="170.69942196531792"/>
    <x v="1"/>
    <x v="38"/>
  </r>
  <r>
    <x v="2721"/>
    <x v="2720"/>
    <x v="2719"/>
    <n v="750"/>
    <n v="10965"/>
    <x v="0"/>
    <x v="1"/>
    <s v="GBP"/>
    <n v="1378494000"/>
    <n v="1375880598"/>
    <b v="0"/>
    <n v="269"/>
    <x v="0"/>
    <x v="30"/>
    <n v="1462"/>
    <n v="40.762081784386616"/>
    <x v="2"/>
    <x v="30"/>
  </r>
  <r>
    <x v="2722"/>
    <x v="2721"/>
    <x v="2720"/>
    <n v="5000"/>
    <n v="12627"/>
    <x v="0"/>
    <x v="0"/>
    <s v="USD"/>
    <n v="1485722053"/>
    <n v="1480538053"/>
    <b v="0"/>
    <n v="185"/>
    <x v="0"/>
    <x v="30"/>
    <n v="252.54"/>
    <n v="68.254054054054052"/>
    <x v="2"/>
    <x v="30"/>
  </r>
  <r>
    <x v="2723"/>
    <x v="2722"/>
    <x v="2721"/>
    <n v="12000"/>
    <n v="16806"/>
    <x v="0"/>
    <x v="0"/>
    <s v="USD"/>
    <n v="1420060088"/>
    <n v="1414872488"/>
    <b v="0"/>
    <n v="176"/>
    <x v="0"/>
    <x v="30"/>
    <n v="140.05000000000001"/>
    <n v="95.48863636363636"/>
    <x v="2"/>
    <x v="30"/>
  </r>
  <r>
    <x v="2724"/>
    <x v="2723"/>
    <x v="2722"/>
    <n v="2468"/>
    <n v="7326.88"/>
    <x v="0"/>
    <x v="1"/>
    <s v="GBP"/>
    <n v="1439625059"/>
    <n v="1436860259"/>
    <b v="0"/>
    <n v="1019"/>
    <x v="0"/>
    <x v="30"/>
    <n v="296.87520259319291"/>
    <n v="7.1902649656526005"/>
    <x v="2"/>
    <x v="30"/>
  </r>
  <r>
    <x v="2725"/>
    <x v="2724"/>
    <x v="2723"/>
    <n v="40000"/>
    <n v="57817"/>
    <x v="0"/>
    <x v="5"/>
    <s v="CAD"/>
    <n v="1488390735"/>
    <n v="1484070735"/>
    <b v="0"/>
    <n v="113"/>
    <x v="0"/>
    <x v="30"/>
    <n v="144.54249999999999"/>
    <n v="511.65486725663715"/>
    <x v="2"/>
    <x v="30"/>
  </r>
  <r>
    <x v="2726"/>
    <x v="2725"/>
    <x v="2724"/>
    <n v="100000"/>
    <n v="105745"/>
    <x v="0"/>
    <x v="0"/>
    <s v="USD"/>
    <n v="1461333311"/>
    <n v="1458741311"/>
    <b v="0"/>
    <n v="404"/>
    <x v="0"/>
    <x v="30"/>
    <n v="105.745"/>
    <n v="261.74504950495049"/>
    <x v="2"/>
    <x v="30"/>
  </r>
  <r>
    <x v="2727"/>
    <x v="2726"/>
    <x v="2725"/>
    <n v="10000"/>
    <n v="49321"/>
    <x v="0"/>
    <x v="0"/>
    <s v="USD"/>
    <n v="1438964063"/>
    <n v="1436804063"/>
    <b v="0"/>
    <n v="707"/>
    <x v="0"/>
    <x v="30"/>
    <n v="493.21000000000004"/>
    <n v="69.760961810466767"/>
    <x v="2"/>
    <x v="30"/>
  </r>
  <r>
    <x v="2728"/>
    <x v="2727"/>
    <x v="2726"/>
    <n v="15000"/>
    <n v="30274"/>
    <x v="0"/>
    <x v="0"/>
    <s v="USD"/>
    <n v="1451485434"/>
    <n v="1448461434"/>
    <b v="0"/>
    <n v="392"/>
    <x v="0"/>
    <x v="30"/>
    <n v="201.82666666666668"/>
    <n v="77.229591836734699"/>
    <x v="2"/>
    <x v="30"/>
  </r>
  <r>
    <x v="2729"/>
    <x v="2728"/>
    <x v="2727"/>
    <n v="7500"/>
    <n v="7833"/>
    <x v="0"/>
    <x v="0"/>
    <s v="USD"/>
    <n v="1430459197"/>
    <n v="1427867197"/>
    <b v="0"/>
    <n v="23"/>
    <x v="0"/>
    <x v="30"/>
    <n v="104.44"/>
    <n v="340.56521739130437"/>
    <x v="2"/>
    <x v="30"/>
  </r>
  <r>
    <x v="2730"/>
    <x v="2729"/>
    <x v="2728"/>
    <n v="27000"/>
    <n v="45979.01"/>
    <x v="0"/>
    <x v="0"/>
    <s v="USD"/>
    <n v="1366635575"/>
    <n v="1363611575"/>
    <b v="0"/>
    <n v="682"/>
    <x v="0"/>
    <x v="30"/>
    <n v="170.29262962962963"/>
    <n v="67.417903225806455"/>
    <x v="2"/>
    <x v="30"/>
  </r>
  <r>
    <x v="2731"/>
    <x v="2730"/>
    <x v="2729"/>
    <n v="30000"/>
    <n v="31291"/>
    <x v="0"/>
    <x v="0"/>
    <s v="USD"/>
    <n v="1413604800"/>
    <n v="1408624622"/>
    <b v="0"/>
    <n v="37"/>
    <x v="0"/>
    <x v="30"/>
    <n v="104.30333333333333"/>
    <n v="845.70270270270271"/>
    <x v="2"/>
    <x v="30"/>
  </r>
  <r>
    <x v="2732"/>
    <x v="2731"/>
    <x v="2730"/>
    <n v="12000"/>
    <n v="14190"/>
    <x v="0"/>
    <x v="0"/>
    <s v="USD"/>
    <n v="1369699200"/>
    <n v="1366917828"/>
    <b v="0"/>
    <n v="146"/>
    <x v="0"/>
    <x v="30"/>
    <n v="118.25000000000001"/>
    <n v="97.191780821917803"/>
    <x v="2"/>
    <x v="30"/>
  </r>
  <r>
    <x v="2733"/>
    <x v="2732"/>
    <x v="2731"/>
    <n v="50000"/>
    <n v="53769"/>
    <x v="0"/>
    <x v="0"/>
    <s v="USD"/>
    <n v="1428643974"/>
    <n v="1423463574"/>
    <b v="0"/>
    <n v="119"/>
    <x v="0"/>
    <x v="30"/>
    <n v="107.538"/>
    <n v="451.84033613445376"/>
    <x v="2"/>
    <x v="30"/>
  </r>
  <r>
    <x v="2734"/>
    <x v="2733"/>
    <x v="2732"/>
    <n v="1"/>
    <n v="22603"/>
    <x v="0"/>
    <x v="0"/>
    <s v="USD"/>
    <n v="1476395940"/>
    <n v="1473782592"/>
    <b v="0"/>
    <n v="163"/>
    <x v="0"/>
    <x v="30"/>
    <n v="2260300"/>
    <n v="138.66871165644173"/>
    <x v="2"/>
    <x v="30"/>
  </r>
  <r>
    <x v="2735"/>
    <x v="2734"/>
    <x v="2733"/>
    <n v="750"/>
    <n v="7336.01"/>
    <x v="0"/>
    <x v="1"/>
    <s v="GBP"/>
    <n v="1363204800"/>
    <n v="1360551250"/>
    <b v="0"/>
    <n v="339"/>
    <x v="0"/>
    <x v="30"/>
    <n v="978.13466666666682"/>
    <n v="21.640147492625371"/>
    <x v="2"/>
    <x v="30"/>
  </r>
  <r>
    <x v="2736"/>
    <x v="2735"/>
    <x v="2734"/>
    <n v="8000"/>
    <n v="9832"/>
    <x v="0"/>
    <x v="5"/>
    <s v="CAD"/>
    <n v="1398268773"/>
    <n v="1395676773"/>
    <b v="0"/>
    <n v="58"/>
    <x v="0"/>
    <x v="30"/>
    <n v="122.9"/>
    <n v="169.51724137931035"/>
    <x v="2"/>
    <x v="30"/>
  </r>
  <r>
    <x v="2737"/>
    <x v="2736"/>
    <x v="2735"/>
    <n v="30000"/>
    <n v="73818.240000000005"/>
    <x v="0"/>
    <x v="0"/>
    <s v="USD"/>
    <n v="1389812400"/>
    <n v="1386108087"/>
    <b v="0"/>
    <n v="456"/>
    <x v="0"/>
    <x v="30"/>
    <n v="246.0608"/>
    <n v="161.88210526315791"/>
    <x v="2"/>
    <x v="30"/>
  </r>
  <r>
    <x v="2738"/>
    <x v="2737"/>
    <x v="2736"/>
    <n v="5000"/>
    <n v="7397"/>
    <x v="0"/>
    <x v="0"/>
    <s v="USD"/>
    <n v="1478402804"/>
    <n v="1473218804"/>
    <b v="0"/>
    <n v="15"/>
    <x v="0"/>
    <x v="30"/>
    <n v="147.94"/>
    <n v="493.13333333333333"/>
    <x v="2"/>
    <x v="30"/>
  </r>
  <r>
    <x v="2739"/>
    <x v="2738"/>
    <x v="2737"/>
    <n v="1100"/>
    <n v="4225"/>
    <x v="0"/>
    <x v="1"/>
    <s v="GBP"/>
    <n v="1399324717"/>
    <n v="1395436717"/>
    <b v="0"/>
    <n v="191"/>
    <x v="0"/>
    <x v="30"/>
    <n v="384.09090909090907"/>
    <n v="22.120418848167539"/>
    <x v="2"/>
    <x v="30"/>
  </r>
  <r>
    <x v="2740"/>
    <x v="2739"/>
    <x v="2738"/>
    <n v="300"/>
    <n v="310"/>
    <x v="0"/>
    <x v="0"/>
    <s v="USD"/>
    <n v="1426117552"/>
    <n v="1423529152"/>
    <b v="0"/>
    <n v="17"/>
    <x v="0"/>
    <x v="30"/>
    <n v="103.33333333333334"/>
    <n v="18.235294117647058"/>
    <x v="2"/>
    <x v="30"/>
  </r>
  <r>
    <x v="2741"/>
    <x v="2740"/>
    <x v="2739"/>
    <n v="8000"/>
    <n v="35"/>
    <x v="2"/>
    <x v="0"/>
    <s v="USD"/>
    <n v="1413770820"/>
    <n v="1412005602"/>
    <b v="0"/>
    <n v="4"/>
    <x v="1"/>
    <x v="39"/>
    <n v="0.43750000000000006"/>
    <n v="8.75"/>
    <x v="3"/>
    <x v="39"/>
  </r>
  <r>
    <x v="2742"/>
    <x v="2741"/>
    <x v="2740"/>
    <n v="2500"/>
    <n v="731"/>
    <x v="2"/>
    <x v="0"/>
    <s v="USD"/>
    <n v="1337102187"/>
    <n v="1335892587"/>
    <b v="0"/>
    <n v="18"/>
    <x v="1"/>
    <x v="39"/>
    <n v="29.24"/>
    <n v="40.611111111111114"/>
    <x v="3"/>
    <x v="39"/>
  </r>
  <r>
    <x v="2743"/>
    <x v="2742"/>
    <x v="2741"/>
    <n v="5999"/>
    <n v="0"/>
    <x v="2"/>
    <x v="0"/>
    <s v="USD"/>
    <n v="1476863607"/>
    <n v="1474271607"/>
    <b v="0"/>
    <n v="0"/>
    <x v="1"/>
    <x v="39"/>
    <n v="0"/>
    <e v="#DIV/0!"/>
    <x v="3"/>
    <x v="39"/>
  </r>
  <r>
    <x v="2744"/>
    <x v="2743"/>
    <x v="2742"/>
    <n v="16000"/>
    <n v="835"/>
    <x v="2"/>
    <x v="0"/>
    <s v="USD"/>
    <n v="1330478998"/>
    <n v="1327886998"/>
    <b v="0"/>
    <n v="22"/>
    <x v="1"/>
    <x v="39"/>
    <n v="5.21875"/>
    <n v="37.954545454545453"/>
    <x v="3"/>
    <x v="39"/>
  </r>
  <r>
    <x v="2745"/>
    <x v="2744"/>
    <x v="2743"/>
    <n v="8000"/>
    <n v="1751"/>
    <x v="2"/>
    <x v="0"/>
    <s v="USD"/>
    <n v="1342309368"/>
    <n v="1337125368"/>
    <b v="0"/>
    <n v="49"/>
    <x v="1"/>
    <x v="39"/>
    <n v="21.887499999999999"/>
    <n v="35.734693877551024"/>
    <x v="3"/>
    <x v="39"/>
  </r>
  <r>
    <x v="2746"/>
    <x v="2745"/>
    <x v="2744"/>
    <n v="3000"/>
    <n v="801"/>
    <x v="2"/>
    <x v="0"/>
    <s v="USD"/>
    <n v="1409337911"/>
    <n v="1406745911"/>
    <b v="0"/>
    <n v="19"/>
    <x v="1"/>
    <x v="39"/>
    <n v="26.700000000000003"/>
    <n v="42.157894736842103"/>
    <x v="3"/>
    <x v="39"/>
  </r>
  <r>
    <x v="2747"/>
    <x v="2746"/>
    <x v="2745"/>
    <n v="500"/>
    <n v="140"/>
    <x v="2"/>
    <x v="0"/>
    <s v="USD"/>
    <n v="1339816200"/>
    <n v="1337095997"/>
    <b v="0"/>
    <n v="4"/>
    <x v="1"/>
    <x v="39"/>
    <n v="28.000000000000004"/>
    <n v="35"/>
    <x v="3"/>
    <x v="39"/>
  </r>
  <r>
    <x v="2748"/>
    <x v="2747"/>
    <x v="2746"/>
    <n v="5000"/>
    <n v="53"/>
    <x v="2"/>
    <x v="0"/>
    <s v="USD"/>
    <n v="1472835802"/>
    <n v="1470243802"/>
    <b v="0"/>
    <n v="4"/>
    <x v="1"/>
    <x v="39"/>
    <n v="1.06"/>
    <n v="13.25"/>
    <x v="3"/>
    <x v="39"/>
  </r>
  <r>
    <x v="2749"/>
    <x v="2748"/>
    <x v="2747"/>
    <n v="10000"/>
    <n v="110"/>
    <x v="2"/>
    <x v="0"/>
    <s v="USD"/>
    <n v="1428171037"/>
    <n v="1425582637"/>
    <b v="0"/>
    <n v="2"/>
    <x v="1"/>
    <x v="39"/>
    <n v="1.0999999999999999"/>
    <n v="55"/>
    <x v="3"/>
    <x v="39"/>
  </r>
  <r>
    <x v="2750"/>
    <x v="2749"/>
    <x v="2748"/>
    <n v="1999"/>
    <n v="0"/>
    <x v="2"/>
    <x v="0"/>
    <s v="USD"/>
    <n v="1341086400"/>
    <n v="1340055345"/>
    <b v="0"/>
    <n v="0"/>
    <x v="1"/>
    <x v="39"/>
    <n v="0"/>
    <e v="#DIV/0!"/>
    <x v="3"/>
    <x v="39"/>
  </r>
  <r>
    <x v="2751"/>
    <x v="2750"/>
    <x v="2749"/>
    <n v="3274"/>
    <n v="0"/>
    <x v="2"/>
    <x v="0"/>
    <s v="USD"/>
    <n v="1403039842"/>
    <n v="1397855842"/>
    <b v="0"/>
    <n v="0"/>
    <x v="1"/>
    <x v="39"/>
    <n v="0"/>
    <e v="#DIV/0!"/>
    <x v="3"/>
    <x v="39"/>
  </r>
  <r>
    <x v="2752"/>
    <x v="2751"/>
    <x v="2750"/>
    <n v="4800"/>
    <n v="550"/>
    <x v="2"/>
    <x v="0"/>
    <s v="USD"/>
    <n v="1324232504"/>
    <n v="1320776504"/>
    <b v="0"/>
    <n v="14"/>
    <x v="1"/>
    <x v="39"/>
    <n v="11.458333333333332"/>
    <n v="39.285714285714285"/>
    <x v="3"/>
    <x v="39"/>
  </r>
  <r>
    <x v="2753"/>
    <x v="2752"/>
    <x v="2751"/>
    <n v="2000"/>
    <n v="380"/>
    <x v="2"/>
    <x v="0"/>
    <s v="USD"/>
    <n v="1346017023"/>
    <n v="1343425023"/>
    <b v="0"/>
    <n v="8"/>
    <x v="1"/>
    <x v="39"/>
    <n v="19"/>
    <n v="47.5"/>
    <x v="3"/>
    <x v="39"/>
  </r>
  <r>
    <x v="2754"/>
    <x v="2753"/>
    <x v="2752"/>
    <n v="10000"/>
    <n v="0"/>
    <x v="2"/>
    <x v="0"/>
    <s v="USD"/>
    <n v="1410448551"/>
    <n v="1407856551"/>
    <b v="0"/>
    <n v="0"/>
    <x v="1"/>
    <x v="39"/>
    <n v="0"/>
    <e v="#DIV/0!"/>
    <x v="3"/>
    <x v="39"/>
  </r>
  <r>
    <x v="2755"/>
    <x v="2754"/>
    <x v="2753"/>
    <n v="500"/>
    <n v="260"/>
    <x v="2"/>
    <x v="17"/>
    <s v="EUR"/>
    <n v="1428519527"/>
    <n v="1425927527"/>
    <b v="0"/>
    <n v="15"/>
    <x v="1"/>
    <x v="39"/>
    <n v="52"/>
    <n v="17.333333333333332"/>
    <x v="3"/>
    <x v="39"/>
  </r>
  <r>
    <x v="2756"/>
    <x v="2755"/>
    <x v="2754"/>
    <n v="10000"/>
    <n v="1048"/>
    <x v="2"/>
    <x v="0"/>
    <s v="USD"/>
    <n v="1389476201"/>
    <n v="1386884201"/>
    <b v="0"/>
    <n v="33"/>
    <x v="1"/>
    <x v="39"/>
    <n v="10.48"/>
    <n v="31.757575757575758"/>
    <x v="3"/>
    <x v="39"/>
  </r>
  <r>
    <x v="2757"/>
    <x v="2756"/>
    <x v="2755"/>
    <n v="1500"/>
    <n v="10"/>
    <x v="2"/>
    <x v="0"/>
    <s v="USD"/>
    <n v="1470498332"/>
    <n v="1469202332"/>
    <b v="0"/>
    <n v="2"/>
    <x v="1"/>
    <x v="39"/>
    <n v="0.66666666666666674"/>
    <n v="5"/>
    <x v="3"/>
    <x v="39"/>
  </r>
  <r>
    <x v="2758"/>
    <x v="2757"/>
    <x v="2756"/>
    <n v="2000"/>
    <n v="234"/>
    <x v="2"/>
    <x v="2"/>
    <s v="AUD"/>
    <n v="1476095783"/>
    <n v="1474886183"/>
    <b v="0"/>
    <n v="6"/>
    <x v="1"/>
    <x v="39"/>
    <n v="11.700000000000001"/>
    <n v="39"/>
    <x v="3"/>
    <x v="39"/>
  </r>
  <r>
    <x v="2759"/>
    <x v="2758"/>
    <x v="2757"/>
    <n v="1000"/>
    <n v="105"/>
    <x v="2"/>
    <x v="2"/>
    <s v="AUD"/>
    <n v="1468658866"/>
    <n v="1464943666"/>
    <b v="0"/>
    <n v="2"/>
    <x v="1"/>
    <x v="39"/>
    <n v="10.5"/>
    <n v="52.5"/>
    <x v="3"/>
    <x v="39"/>
  </r>
  <r>
    <x v="2760"/>
    <x v="2759"/>
    <x v="2758"/>
    <n v="5000"/>
    <n v="0"/>
    <x v="2"/>
    <x v="1"/>
    <s v="GBP"/>
    <n v="1371726258"/>
    <n v="1369134258"/>
    <b v="0"/>
    <n v="0"/>
    <x v="1"/>
    <x v="39"/>
    <n v="0"/>
    <e v="#DIV/0!"/>
    <x v="3"/>
    <x v="39"/>
  </r>
  <r>
    <x v="2761"/>
    <x v="2760"/>
    <x v="2759"/>
    <n v="5000"/>
    <n v="36"/>
    <x v="2"/>
    <x v="0"/>
    <s v="USD"/>
    <n v="1357176693"/>
    <n v="1354584693"/>
    <b v="0"/>
    <n v="4"/>
    <x v="1"/>
    <x v="39"/>
    <n v="0.72"/>
    <n v="9"/>
    <x v="3"/>
    <x v="39"/>
  </r>
  <r>
    <x v="2762"/>
    <x v="2761"/>
    <x v="2760"/>
    <n v="3250"/>
    <n v="25"/>
    <x v="2"/>
    <x v="0"/>
    <s v="USD"/>
    <n v="1332114795"/>
    <n v="1326934395"/>
    <b v="0"/>
    <n v="1"/>
    <x v="1"/>
    <x v="39"/>
    <n v="0.76923076923076927"/>
    <n v="25"/>
    <x v="3"/>
    <x v="39"/>
  </r>
  <r>
    <x v="2763"/>
    <x v="2762"/>
    <x v="2761"/>
    <n v="39400"/>
    <n v="90"/>
    <x v="2"/>
    <x v="0"/>
    <s v="USD"/>
    <n v="1369403684"/>
    <n v="1365515684"/>
    <b v="0"/>
    <n v="3"/>
    <x v="1"/>
    <x v="39"/>
    <n v="0.22842639593908631"/>
    <n v="30"/>
    <x v="3"/>
    <x v="39"/>
  </r>
  <r>
    <x v="2764"/>
    <x v="2763"/>
    <x v="2762"/>
    <n v="4000"/>
    <n v="45"/>
    <x v="2"/>
    <x v="0"/>
    <s v="USD"/>
    <n v="1338404400"/>
    <n v="1335855631"/>
    <b v="0"/>
    <n v="4"/>
    <x v="1"/>
    <x v="39"/>
    <n v="1.125"/>
    <n v="11.25"/>
    <x v="3"/>
    <x v="39"/>
  </r>
  <r>
    <x v="2765"/>
    <x v="2764"/>
    <x v="2763"/>
    <n v="4000"/>
    <n v="0"/>
    <x v="2"/>
    <x v="0"/>
    <s v="USD"/>
    <n v="1351432428"/>
    <n v="1350050028"/>
    <b v="0"/>
    <n v="0"/>
    <x v="1"/>
    <x v="39"/>
    <n v="0"/>
    <e v="#DIV/0!"/>
    <x v="3"/>
    <x v="39"/>
  </r>
  <r>
    <x v="2766"/>
    <x v="2765"/>
    <x v="2764"/>
    <n v="5000"/>
    <n v="100"/>
    <x v="2"/>
    <x v="0"/>
    <s v="USD"/>
    <n v="1313078518"/>
    <n v="1310486518"/>
    <b v="0"/>
    <n v="4"/>
    <x v="1"/>
    <x v="39"/>
    <n v="2"/>
    <n v="25"/>
    <x v="3"/>
    <x v="39"/>
  </r>
  <r>
    <x v="2767"/>
    <x v="2766"/>
    <x v="2765"/>
    <n v="4000"/>
    <n v="34"/>
    <x v="2"/>
    <x v="5"/>
    <s v="CAD"/>
    <n v="1439766050"/>
    <n v="1434582050"/>
    <b v="0"/>
    <n v="3"/>
    <x v="1"/>
    <x v="39"/>
    <n v="0.85000000000000009"/>
    <n v="11.333333333333334"/>
    <x v="3"/>
    <x v="39"/>
  </r>
  <r>
    <x v="2768"/>
    <x v="2767"/>
    <x v="2766"/>
    <n v="7000"/>
    <n v="1002"/>
    <x v="2"/>
    <x v="0"/>
    <s v="USD"/>
    <n v="1333028723"/>
    <n v="1330440323"/>
    <b v="0"/>
    <n v="34"/>
    <x v="1"/>
    <x v="39"/>
    <n v="14.314285714285715"/>
    <n v="29.470588235294116"/>
    <x v="3"/>
    <x v="39"/>
  </r>
  <r>
    <x v="2769"/>
    <x v="2768"/>
    <x v="2767"/>
    <n v="800"/>
    <n v="2"/>
    <x v="2"/>
    <x v="1"/>
    <s v="GBP"/>
    <n v="1401997790"/>
    <n v="1397677790"/>
    <b v="0"/>
    <n v="2"/>
    <x v="1"/>
    <x v="39"/>
    <n v="0.25"/>
    <n v="1"/>
    <x v="3"/>
    <x v="39"/>
  </r>
  <r>
    <x v="2770"/>
    <x v="2769"/>
    <x v="2768"/>
    <n v="20000"/>
    <n v="2082.25"/>
    <x v="2"/>
    <x v="0"/>
    <s v="USD"/>
    <n v="1395158130"/>
    <n v="1392569730"/>
    <b v="0"/>
    <n v="33"/>
    <x v="1"/>
    <x v="39"/>
    <n v="10.411249999999999"/>
    <n v="63.098484848484851"/>
    <x v="3"/>
    <x v="39"/>
  </r>
  <r>
    <x v="2771"/>
    <x v="2770"/>
    <x v="2769"/>
    <n v="19980"/>
    <n v="0"/>
    <x v="2"/>
    <x v="0"/>
    <s v="USD"/>
    <n v="1359738000"/>
    <n v="1355489140"/>
    <b v="0"/>
    <n v="0"/>
    <x v="1"/>
    <x v="39"/>
    <n v="0"/>
    <e v="#DIV/0!"/>
    <x v="3"/>
    <x v="39"/>
  </r>
  <r>
    <x v="2772"/>
    <x v="2771"/>
    <x v="2770"/>
    <n v="8000"/>
    <n v="0"/>
    <x v="2"/>
    <x v="0"/>
    <s v="USD"/>
    <n v="1381006294"/>
    <n v="1379710294"/>
    <b v="0"/>
    <n v="0"/>
    <x v="1"/>
    <x v="39"/>
    <n v="0"/>
    <e v="#DIV/0!"/>
    <x v="3"/>
    <x v="39"/>
  </r>
  <r>
    <x v="2773"/>
    <x v="2772"/>
    <x v="2771"/>
    <n v="530"/>
    <n v="1"/>
    <x v="2"/>
    <x v="5"/>
    <s v="CAD"/>
    <n v="1461530721"/>
    <n v="1460666721"/>
    <b v="0"/>
    <n v="1"/>
    <x v="1"/>
    <x v="39"/>
    <n v="0.18867924528301888"/>
    <n v="1"/>
    <x v="3"/>
    <x v="39"/>
  </r>
  <r>
    <x v="2774"/>
    <x v="2773"/>
    <x v="2772"/>
    <n v="4000"/>
    <n v="570"/>
    <x v="2"/>
    <x v="0"/>
    <s v="USD"/>
    <n v="1362711728"/>
    <n v="1360119728"/>
    <b v="0"/>
    <n v="13"/>
    <x v="1"/>
    <x v="39"/>
    <n v="14.249999999999998"/>
    <n v="43.846153846153847"/>
    <x v="3"/>
    <x v="39"/>
  </r>
  <r>
    <x v="2775"/>
    <x v="2774"/>
    <x v="2773"/>
    <n v="5000"/>
    <n v="150"/>
    <x v="2"/>
    <x v="0"/>
    <s v="USD"/>
    <n v="1323994754"/>
    <n v="1321402754"/>
    <b v="0"/>
    <n v="2"/>
    <x v="1"/>
    <x v="39"/>
    <n v="3"/>
    <n v="75"/>
    <x v="3"/>
    <x v="39"/>
  </r>
  <r>
    <x v="2776"/>
    <x v="2775"/>
    <x v="2774"/>
    <n v="21000"/>
    <n v="1655"/>
    <x v="2"/>
    <x v="0"/>
    <s v="USD"/>
    <n v="1434092876"/>
    <n v="1431414476"/>
    <b v="0"/>
    <n v="36"/>
    <x v="1"/>
    <x v="39"/>
    <n v="7.8809523809523814"/>
    <n v="45.972222222222221"/>
    <x v="3"/>
    <x v="39"/>
  </r>
  <r>
    <x v="2777"/>
    <x v="2776"/>
    <x v="2775"/>
    <n v="3000"/>
    <n v="10"/>
    <x v="2"/>
    <x v="0"/>
    <s v="USD"/>
    <n v="1437149004"/>
    <n v="1434557004"/>
    <b v="0"/>
    <n v="1"/>
    <x v="1"/>
    <x v="39"/>
    <n v="0.33333333333333337"/>
    <n v="10"/>
    <x v="3"/>
    <x v="39"/>
  </r>
  <r>
    <x v="2778"/>
    <x v="2777"/>
    <x v="2776"/>
    <n v="5500"/>
    <n v="1405"/>
    <x v="2"/>
    <x v="0"/>
    <s v="USD"/>
    <n v="1409009306"/>
    <n v="1406417306"/>
    <b v="0"/>
    <n v="15"/>
    <x v="1"/>
    <x v="39"/>
    <n v="25.545454545454543"/>
    <n v="93.666666666666671"/>
    <x v="3"/>
    <x v="39"/>
  </r>
  <r>
    <x v="2779"/>
    <x v="2778"/>
    <x v="2777"/>
    <n v="2500"/>
    <n v="53"/>
    <x v="2"/>
    <x v="0"/>
    <s v="USD"/>
    <n v="1448204621"/>
    <n v="1445609021"/>
    <b v="0"/>
    <n v="1"/>
    <x v="1"/>
    <x v="39"/>
    <n v="2.12"/>
    <n v="53"/>
    <x v="3"/>
    <x v="39"/>
  </r>
  <r>
    <x v="2780"/>
    <x v="2779"/>
    <x v="2778"/>
    <n v="100000"/>
    <n v="0"/>
    <x v="2"/>
    <x v="13"/>
    <s v="EUR"/>
    <n v="1489142688"/>
    <n v="1486550688"/>
    <b v="0"/>
    <n v="0"/>
    <x v="1"/>
    <x v="39"/>
    <n v="0"/>
    <e v="#DIV/0!"/>
    <x v="3"/>
    <x v="39"/>
  </r>
  <r>
    <x v="2781"/>
    <x v="2780"/>
    <x v="2779"/>
    <n v="1250"/>
    <n v="1316"/>
    <x v="0"/>
    <x v="0"/>
    <s v="USD"/>
    <n v="1423724400"/>
    <n v="1421274954"/>
    <b v="0"/>
    <n v="28"/>
    <x v="0"/>
    <x v="6"/>
    <n v="105.28"/>
    <n v="47"/>
    <x v="1"/>
    <x v="6"/>
  </r>
  <r>
    <x v="2782"/>
    <x v="2781"/>
    <x v="2780"/>
    <n v="1000"/>
    <n v="1200"/>
    <x v="0"/>
    <x v="0"/>
    <s v="USD"/>
    <n v="1424149140"/>
    <n v="1421964718"/>
    <b v="0"/>
    <n v="18"/>
    <x v="0"/>
    <x v="6"/>
    <n v="120"/>
    <n v="66.666666666666671"/>
    <x v="1"/>
    <x v="6"/>
  </r>
  <r>
    <x v="2783"/>
    <x v="2782"/>
    <x v="2781"/>
    <n v="1000"/>
    <n v="1145"/>
    <x v="0"/>
    <x v="1"/>
    <s v="GBP"/>
    <n v="1429793446"/>
    <n v="1428583846"/>
    <b v="0"/>
    <n v="61"/>
    <x v="0"/>
    <x v="6"/>
    <n v="114.5"/>
    <n v="18.770491803278688"/>
    <x v="1"/>
    <x v="6"/>
  </r>
  <r>
    <x v="2784"/>
    <x v="2783"/>
    <x v="2782"/>
    <n v="6000"/>
    <n v="7140"/>
    <x v="0"/>
    <x v="0"/>
    <s v="USD"/>
    <n v="1414608843"/>
    <n v="1412794443"/>
    <b v="0"/>
    <n v="108"/>
    <x v="0"/>
    <x v="6"/>
    <n v="119"/>
    <n v="66.111111111111114"/>
    <x v="1"/>
    <x v="6"/>
  </r>
  <r>
    <x v="2785"/>
    <x v="2784"/>
    <x v="2783"/>
    <n v="5000"/>
    <n v="5234"/>
    <x v="0"/>
    <x v="0"/>
    <s v="USD"/>
    <n v="1470430800"/>
    <n v="1467865967"/>
    <b v="0"/>
    <n v="142"/>
    <x v="0"/>
    <x v="6"/>
    <n v="104.67999999999999"/>
    <n v="36.859154929577464"/>
    <x v="1"/>
    <x v="6"/>
  </r>
  <r>
    <x v="2786"/>
    <x v="2785"/>
    <x v="2784"/>
    <n v="2500"/>
    <n v="2946"/>
    <x v="0"/>
    <x v="1"/>
    <s v="GBP"/>
    <n v="1404913180"/>
    <n v="1403703580"/>
    <b v="0"/>
    <n v="74"/>
    <x v="0"/>
    <x v="6"/>
    <n v="117.83999999999999"/>
    <n v="39.810810810810814"/>
    <x v="1"/>
    <x v="6"/>
  </r>
  <r>
    <x v="2787"/>
    <x v="2786"/>
    <x v="2785"/>
    <n v="1000"/>
    <n v="1197"/>
    <x v="0"/>
    <x v="0"/>
    <s v="USD"/>
    <n v="1405658752"/>
    <n v="1403066752"/>
    <b v="0"/>
    <n v="38"/>
    <x v="0"/>
    <x v="6"/>
    <n v="119.7"/>
    <n v="31.5"/>
    <x v="1"/>
    <x v="6"/>
  </r>
  <r>
    <x v="2788"/>
    <x v="2787"/>
    <x v="2786"/>
    <n v="2000"/>
    <n v="2050"/>
    <x v="0"/>
    <x v="0"/>
    <s v="USD"/>
    <n v="1469811043"/>
    <n v="1467219043"/>
    <b v="0"/>
    <n v="20"/>
    <x v="0"/>
    <x v="6"/>
    <n v="102.49999999999999"/>
    <n v="102.5"/>
    <x v="1"/>
    <x v="6"/>
  </r>
  <r>
    <x v="2789"/>
    <x v="2788"/>
    <x v="2787"/>
    <n v="3000"/>
    <n v="3035"/>
    <x v="0"/>
    <x v="0"/>
    <s v="USD"/>
    <n v="1426132800"/>
    <n v="1424477934"/>
    <b v="0"/>
    <n v="24"/>
    <x v="0"/>
    <x v="6"/>
    <n v="101.16666666666667"/>
    <n v="126.45833333333333"/>
    <x v="1"/>
    <x v="6"/>
  </r>
  <r>
    <x v="2790"/>
    <x v="2789"/>
    <x v="2788"/>
    <n v="3000"/>
    <n v="3160"/>
    <x v="0"/>
    <x v="0"/>
    <s v="USD"/>
    <n v="1423693903"/>
    <n v="1421101903"/>
    <b v="0"/>
    <n v="66"/>
    <x v="0"/>
    <x v="6"/>
    <n v="105.33333333333333"/>
    <n v="47.878787878787875"/>
    <x v="1"/>
    <x v="6"/>
  </r>
  <r>
    <x v="2791"/>
    <x v="2790"/>
    <x v="2789"/>
    <n v="2000"/>
    <n v="2050"/>
    <x v="0"/>
    <x v="0"/>
    <s v="USD"/>
    <n v="1473393600"/>
    <n v="1470778559"/>
    <b v="0"/>
    <n v="28"/>
    <x v="0"/>
    <x v="6"/>
    <n v="102.49999999999999"/>
    <n v="73.214285714285708"/>
    <x v="1"/>
    <x v="6"/>
  </r>
  <r>
    <x v="2792"/>
    <x v="2791"/>
    <x v="2790"/>
    <n v="2000"/>
    <n v="2152"/>
    <x v="0"/>
    <x v="0"/>
    <s v="USD"/>
    <n v="1439357559"/>
    <n v="1435469559"/>
    <b v="0"/>
    <n v="24"/>
    <x v="0"/>
    <x v="6"/>
    <n v="107.60000000000001"/>
    <n v="89.666666666666671"/>
    <x v="1"/>
    <x v="6"/>
  </r>
  <r>
    <x v="2793"/>
    <x v="2792"/>
    <x v="2791"/>
    <n v="10000"/>
    <n v="11056.75"/>
    <x v="0"/>
    <x v="2"/>
    <s v="AUD"/>
    <n v="1437473005"/>
    <n v="1434881005"/>
    <b v="0"/>
    <n v="73"/>
    <x v="0"/>
    <x v="6"/>
    <n v="110.5675"/>
    <n v="151.4623287671233"/>
    <x v="1"/>
    <x v="6"/>
  </r>
  <r>
    <x v="2794"/>
    <x v="2793"/>
    <x v="2792"/>
    <n v="50"/>
    <n v="75"/>
    <x v="0"/>
    <x v="1"/>
    <s v="GBP"/>
    <n v="1457031600"/>
    <n v="1455640559"/>
    <b v="0"/>
    <n v="3"/>
    <x v="0"/>
    <x v="6"/>
    <n v="150"/>
    <n v="25"/>
    <x v="1"/>
    <x v="6"/>
  </r>
  <r>
    <x v="2795"/>
    <x v="2794"/>
    <x v="2793"/>
    <n v="700"/>
    <n v="730"/>
    <x v="0"/>
    <x v="0"/>
    <s v="USD"/>
    <n v="1402095600"/>
    <n v="1400675841"/>
    <b v="0"/>
    <n v="20"/>
    <x v="0"/>
    <x v="6"/>
    <n v="104.28571428571429"/>
    <n v="36.5"/>
    <x v="1"/>
    <x v="6"/>
  </r>
  <r>
    <x v="2796"/>
    <x v="2795"/>
    <x v="2794"/>
    <n v="800"/>
    <n v="924"/>
    <x v="0"/>
    <x v="1"/>
    <s v="GBP"/>
    <n v="1404564028"/>
    <n v="1401972028"/>
    <b v="0"/>
    <n v="21"/>
    <x v="0"/>
    <x v="6"/>
    <n v="115.5"/>
    <n v="44"/>
    <x v="1"/>
    <x v="6"/>
  </r>
  <r>
    <x v="2797"/>
    <x v="2796"/>
    <x v="2795"/>
    <n v="8000"/>
    <n v="8211.61"/>
    <x v="0"/>
    <x v="1"/>
    <s v="GBP"/>
    <n v="1404858840"/>
    <n v="1402266840"/>
    <b v="0"/>
    <n v="94"/>
    <x v="0"/>
    <x v="6"/>
    <n v="102.64512500000001"/>
    <n v="87.357553191489373"/>
    <x v="1"/>
    <x v="6"/>
  </r>
  <r>
    <x v="2798"/>
    <x v="2797"/>
    <x v="2796"/>
    <n v="5000"/>
    <n v="5070"/>
    <x v="0"/>
    <x v="1"/>
    <s v="GBP"/>
    <n v="1438358400"/>
    <n v="1437063121"/>
    <b v="0"/>
    <n v="139"/>
    <x v="0"/>
    <x v="6"/>
    <n v="101.4"/>
    <n v="36.474820143884891"/>
    <x v="1"/>
    <x v="6"/>
  </r>
  <r>
    <x v="2799"/>
    <x v="2798"/>
    <x v="2797"/>
    <n v="5000"/>
    <n v="5831.74"/>
    <x v="0"/>
    <x v="1"/>
    <s v="GBP"/>
    <n v="1466179200"/>
    <n v="1463466070"/>
    <b v="0"/>
    <n v="130"/>
    <x v="0"/>
    <x v="6"/>
    <n v="116.6348"/>
    <n v="44.859538461538463"/>
    <x v="1"/>
    <x v="6"/>
  </r>
  <r>
    <x v="2800"/>
    <x v="2799"/>
    <x v="2798"/>
    <n v="1000"/>
    <n v="1330"/>
    <x v="0"/>
    <x v="1"/>
    <s v="GBP"/>
    <n v="1420377366"/>
    <n v="1415193366"/>
    <b v="0"/>
    <n v="31"/>
    <x v="0"/>
    <x v="6"/>
    <n v="133"/>
    <n v="42.903225806451616"/>
    <x v="1"/>
    <x v="6"/>
  </r>
  <r>
    <x v="2801"/>
    <x v="2800"/>
    <x v="2799"/>
    <n v="500"/>
    <n v="666"/>
    <x v="0"/>
    <x v="2"/>
    <s v="AUD"/>
    <n v="1412938800"/>
    <n v="1411019409"/>
    <b v="0"/>
    <n v="13"/>
    <x v="0"/>
    <x v="6"/>
    <n v="133.20000000000002"/>
    <n v="51.230769230769234"/>
    <x v="1"/>
    <x v="6"/>
  </r>
  <r>
    <x v="2802"/>
    <x v="2801"/>
    <x v="2800"/>
    <n v="3000"/>
    <n v="3055"/>
    <x v="0"/>
    <x v="1"/>
    <s v="GBP"/>
    <n v="1438875107"/>
    <n v="1436283107"/>
    <b v="0"/>
    <n v="90"/>
    <x v="0"/>
    <x v="6"/>
    <n v="101.83333333333333"/>
    <n v="33.944444444444443"/>
    <x v="1"/>
    <x v="6"/>
  </r>
  <r>
    <x v="2803"/>
    <x v="2802"/>
    <x v="2801"/>
    <n v="10000"/>
    <n v="12795"/>
    <x v="0"/>
    <x v="0"/>
    <s v="USD"/>
    <n v="1437004800"/>
    <n v="1433295276"/>
    <b v="0"/>
    <n v="141"/>
    <x v="0"/>
    <x v="6"/>
    <n v="127.95"/>
    <n v="90.744680851063833"/>
    <x v="1"/>
    <x v="6"/>
  </r>
  <r>
    <x v="2804"/>
    <x v="2803"/>
    <x v="2802"/>
    <n v="1000"/>
    <n v="1150"/>
    <x v="0"/>
    <x v="1"/>
    <s v="GBP"/>
    <n v="1411987990"/>
    <n v="1409395990"/>
    <b v="0"/>
    <n v="23"/>
    <x v="0"/>
    <x v="6"/>
    <n v="114.99999999999999"/>
    <n v="50"/>
    <x v="1"/>
    <x v="6"/>
  </r>
  <r>
    <x v="2805"/>
    <x v="2804"/>
    <x v="2803"/>
    <n v="400"/>
    <n v="440"/>
    <x v="0"/>
    <x v="1"/>
    <s v="GBP"/>
    <n v="1440245273"/>
    <n v="1438085273"/>
    <b v="0"/>
    <n v="18"/>
    <x v="0"/>
    <x v="6"/>
    <n v="110.00000000000001"/>
    <n v="24.444444444444443"/>
    <x v="1"/>
    <x v="6"/>
  </r>
  <r>
    <x v="2806"/>
    <x v="2805"/>
    <x v="2804"/>
    <n v="3000"/>
    <n v="3363"/>
    <x v="0"/>
    <x v="1"/>
    <s v="GBP"/>
    <n v="1438772400"/>
    <n v="1435645490"/>
    <b v="0"/>
    <n v="76"/>
    <x v="0"/>
    <x v="6"/>
    <n v="112.1"/>
    <n v="44.25"/>
    <x v="1"/>
    <x v="6"/>
  </r>
  <r>
    <x v="2807"/>
    <x v="2806"/>
    <x v="2805"/>
    <n v="5000"/>
    <n v="6300"/>
    <x v="0"/>
    <x v="0"/>
    <s v="USD"/>
    <n v="1435611438"/>
    <n v="1433019438"/>
    <b v="0"/>
    <n v="93"/>
    <x v="0"/>
    <x v="6"/>
    <n v="126"/>
    <n v="67.741935483870961"/>
    <x v="1"/>
    <x v="6"/>
  </r>
  <r>
    <x v="2808"/>
    <x v="2807"/>
    <x v="2806"/>
    <n v="4500"/>
    <n v="4511"/>
    <x v="0"/>
    <x v="0"/>
    <s v="USD"/>
    <n v="1440274735"/>
    <n v="1437682735"/>
    <b v="0"/>
    <n v="69"/>
    <x v="0"/>
    <x v="6"/>
    <n v="100.24444444444444"/>
    <n v="65.376811594202906"/>
    <x v="1"/>
    <x v="6"/>
  </r>
  <r>
    <x v="2809"/>
    <x v="2808"/>
    <x v="2807"/>
    <n v="2500"/>
    <n v="2560"/>
    <x v="0"/>
    <x v="0"/>
    <s v="USD"/>
    <n v="1459348740"/>
    <n v="1458647725"/>
    <b v="0"/>
    <n v="21"/>
    <x v="0"/>
    <x v="6"/>
    <n v="102.4"/>
    <n v="121.9047619047619"/>
    <x v="1"/>
    <x v="6"/>
  </r>
  <r>
    <x v="2810"/>
    <x v="2809"/>
    <x v="2808"/>
    <n v="2500"/>
    <n v="2705"/>
    <x v="0"/>
    <x v="0"/>
    <s v="USD"/>
    <n v="1401595140"/>
    <n v="1398828064"/>
    <b v="0"/>
    <n v="57"/>
    <x v="0"/>
    <x v="6"/>
    <n v="108.2"/>
    <n v="47.456140350877192"/>
    <x v="1"/>
    <x v="6"/>
  </r>
  <r>
    <x v="2811"/>
    <x v="2810"/>
    <x v="2809"/>
    <n v="10000"/>
    <n v="10027"/>
    <x v="0"/>
    <x v="1"/>
    <s v="GBP"/>
    <n v="1424692503"/>
    <n v="1422100503"/>
    <b v="0"/>
    <n v="108"/>
    <x v="0"/>
    <x v="6"/>
    <n v="100.27"/>
    <n v="92.842592592592595"/>
    <x v="1"/>
    <x v="6"/>
  </r>
  <r>
    <x v="2812"/>
    <x v="2811"/>
    <x v="2810"/>
    <n v="5000"/>
    <n v="5665"/>
    <x v="0"/>
    <x v="5"/>
    <s v="CAD"/>
    <n v="1428292800"/>
    <n v="1424368298"/>
    <b v="0"/>
    <n v="83"/>
    <x v="0"/>
    <x v="6"/>
    <n v="113.3"/>
    <n v="68.253012048192772"/>
    <x v="1"/>
    <x v="6"/>
  </r>
  <r>
    <x v="2813"/>
    <x v="2812"/>
    <x v="2811"/>
    <n v="2800"/>
    <n v="3572.12"/>
    <x v="0"/>
    <x v="0"/>
    <s v="USD"/>
    <n v="1481737761"/>
    <n v="1479577761"/>
    <b v="0"/>
    <n v="96"/>
    <x v="0"/>
    <x v="6"/>
    <n v="127.57571428571428"/>
    <n v="37.209583333333335"/>
    <x v="1"/>
    <x v="6"/>
  </r>
  <r>
    <x v="2814"/>
    <x v="2813"/>
    <x v="2812"/>
    <n v="1500"/>
    <n v="1616"/>
    <x v="0"/>
    <x v="1"/>
    <s v="GBP"/>
    <n v="1431164115"/>
    <n v="1428572115"/>
    <b v="0"/>
    <n v="64"/>
    <x v="0"/>
    <x v="6"/>
    <n v="107.73333333333332"/>
    <n v="25.25"/>
    <x v="1"/>
    <x v="6"/>
  </r>
  <r>
    <x v="2815"/>
    <x v="2814"/>
    <x v="2813"/>
    <n v="250"/>
    <n v="605"/>
    <x v="0"/>
    <x v="5"/>
    <s v="CAD"/>
    <n v="1470595109"/>
    <n v="1468003109"/>
    <b v="0"/>
    <n v="14"/>
    <x v="0"/>
    <x v="6"/>
    <n v="242"/>
    <n v="43.214285714285715"/>
    <x v="1"/>
    <x v="6"/>
  </r>
  <r>
    <x v="2816"/>
    <x v="2815"/>
    <x v="2814"/>
    <n v="3000"/>
    <n v="4247"/>
    <x v="0"/>
    <x v="1"/>
    <s v="GBP"/>
    <n v="1438531200"/>
    <n v="1435921992"/>
    <b v="0"/>
    <n v="169"/>
    <x v="0"/>
    <x v="6"/>
    <n v="141.56666666666666"/>
    <n v="25.130177514792898"/>
    <x v="1"/>
    <x v="6"/>
  </r>
  <r>
    <x v="2817"/>
    <x v="2816"/>
    <x v="2815"/>
    <n v="600"/>
    <n v="780"/>
    <x v="0"/>
    <x v="1"/>
    <s v="GBP"/>
    <n v="1425136462"/>
    <n v="1421680462"/>
    <b v="0"/>
    <n v="33"/>
    <x v="0"/>
    <x v="6"/>
    <n v="130"/>
    <n v="23.636363636363637"/>
    <x v="1"/>
    <x v="6"/>
  </r>
  <r>
    <x v="2818"/>
    <x v="2817"/>
    <x v="2816"/>
    <n v="10000"/>
    <n v="10603"/>
    <x v="0"/>
    <x v="0"/>
    <s v="USD"/>
    <n v="1443018086"/>
    <n v="1441290086"/>
    <b v="0"/>
    <n v="102"/>
    <x v="0"/>
    <x v="6"/>
    <n v="106.03"/>
    <n v="103.95098039215686"/>
    <x v="1"/>
    <x v="6"/>
  </r>
  <r>
    <x v="2819"/>
    <x v="2818"/>
    <x v="2817"/>
    <n v="5000"/>
    <n v="5240"/>
    <x v="0"/>
    <x v="1"/>
    <s v="GBP"/>
    <n v="1434285409"/>
    <n v="1431693409"/>
    <b v="0"/>
    <n v="104"/>
    <x v="0"/>
    <x v="6"/>
    <n v="104.80000000000001"/>
    <n v="50.384615384615387"/>
    <x v="1"/>
    <x v="6"/>
  </r>
  <r>
    <x v="2820"/>
    <x v="2819"/>
    <x v="2818"/>
    <n v="200"/>
    <n v="272"/>
    <x v="0"/>
    <x v="1"/>
    <s v="GBP"/>
    <n v="1456444800"/>
    <n v="1454337589"/>
    <b v="0"/>
    <n v="20"/>
    <x v="0"/>
    <x v="6"/>
    <n v="136"/>
    <n v="13.6"/>
    <x v="1"/>
    <x v="6"/>
  </r>
  <r>
    <x v="2821"/>
    <x v="2820"/>
    <x v="2819"/>
    <n v="1000"/>
    <n v="1000"/>
    <x v="0"/>
    <x v="1"/>
    <s v="GBP"/>
    <n v="1411510135"/>
    <n v="1408918135"/>
    <b v="0"/>
    <n v="35"/>
    <x v="0"/>
    <x v="6"/>
    <n v="100"/>
    <n v="28.571428571428573"/>
    <x v="1"/>
    <x v="6"/>
  </r>
  <r>
    <x v="2822"/>
    <x v="2821"/>
    <x v="2820"/>
    <n v="6000"/>
    <n v="6000"/>
    <x v="0"/>
    <x v="0"/>
    <s v="USD"/>
    <n v="1427469892"/>
    <n v="1424881492"/>
    <b v="0"/>
    <n v="94"/>
    <x v="0"/>
    <x v="6"/>
    <n v="100"/>
    <n v="63.829787234042556"/>
    <x v="1"/>
    <x v="6"/>
  </r>
  <r>
    <x v="2823"/>
    <x v="2822"/>
    <x v="2821"/>
    <n v="100"/>
    <n v="124"/>
    <x v="0"/>
    <x v="1"/>
    <s v="GBP"/>
    <n v="1427842740"/>
    <n v="1425428206"/>
    <b v="0"/>
    <n v="14"/>
    <x v="0"/>
    <x v="6"/>
    <n v="124"/>
    <n v="8.8571428571428577"/>
    <x v="1"/>
    <x v="6"/>
  </r>
  <r>
    <x v="2824"/>
    <x v="2823"/>
    <x v="2822"/>
    <n v="650"/>
    <n v="760"/>
    <x v="0"/>
    <x v="0"/>
    <s v="USD"/>
    <n v="1434159780"/>
    <n v="1431412196"/>
    <b v="0"/>
    <n v="15"/>
    <x v="0"/>
    <x v="6"/>
    <n v="116.92307692307693"/>
    <n v="50.666666666666664"/>
    <x v="1"/>
    <x v="6"/>
  </r>
  <r>
    <x v="2825"/>
    <x v="2824"/>
    <x v="2823"/>
    <n v="3000"/>
    <n v="3100"/>
    <x v="0"/>
    <x v="1"/>
    <s v="GBP"/>
    <n v="1449255686"/>
    <n v="1446663686"/>
    <b v="0"/>
    <n v="51"/>
    <x v="0"/>
    <x v="6"/>
    <n v="103.33333333333334"/>
    <n v="60.784313725490193"/>
    <x v="1"/>
    <x v="6"/>
  </r>
  <r>
    <x v="2826"/>
    <x v="2825"/>
    <x v="2824"/>
    <n v="2000"/>
    <n v="2155"/>
    <x v="0"/>
    <x v="0"/>
    <s v="USD"/>
    <n v="1436511600"/>
    <n v="1434415812"/>
    <b v="0"/>
    <n v="19"/>
    <x v="0"/>
    <x v="6"/>
    <n v="107.74999999999999"/>
    <n v="113.42105263157895"/>
    <x v="1"/>
    <x v="6"/>
  </r>
  <r>
    <x v="2827"/>
    <x v="2826"/>
    <x v="2825"/>
    <n v="2000"/>
    <n v="2405"/>
    <x v="0"/>
    <x v="0"/>
    <s v="USD"/>
    <n v="1464971400"/>
    <n v="1462379066"/>
    <b v="0"/>
    <n v="23"/>
    <x v="0"/>
    <x v="6"/>
    <n v="120.24999999999999"/>
    <n v="104.56521739130434"/>
    <x v="1"/>
    <x v="6"/>
  </r>
  <r>
    <x v="2828"/>
    <x v="2827"/>
    <x v="2826"/>
    <n v="9500"/>
    <n v="9536"/>
    <x v="0"/>
    <x v="1"/>
    <s v="GBP"/>
    <n v="1443826800"/>
    <n v="1441606869"/>
    <b v="0"/>
    <n v="97"/>
    <x v="0"/>
    <x v="6"/>
    <n v="100.37894736842105"/>
    <n v="98.30927835051547"/>
    <x v="1"/>
    <x v="6"/>
  </r>
  <r>
    <x v="2829"/>
    <x v="2828"/>
    <x v="2827"/>
    <n v="2500"/>
    <n v="2663"/>
    <x v="0"/>
    <x v="1"/>
    <s v="GBP"/>
    <n v="1464863118"/>
    <n v="1462443918"/>
    <b v="0"/>
    <n v="76"/>
    <x v="0"/>
    <x v="6"/>
    <n v="106.52"/>
    <n v="35.039473684210527"/>
    <x v="1"/>
    <x v="6"/>
  </r>
  <r>
    <x v="2830"/>
    <x v="2829"/>
    <x v="2828"/>
    <n v="3000"/>
    <n v="3000"/>
    <x v="0"/>
    <x v="0"/>
    <s v="USD"/>
    <n v="1399867140"/>
    <n v="1398802148"/>
    <b v="0"/>
    <n v="11"/>
    <x v="0"/>
    <x v="6"/>
    <n v="100"/>
    <n v="272.72727272727275"/>
    <x v="1"/>
    <x v="6"/>
  </r>
  <r>
    <x v="2831"/>
    <x v="2830"/>
    <x v="2829"/>
    <n v="3000"/>
    <n v="3320"/>
    <x v="0"/>
    <x v="0"/>
    <s v="USD"/>
    <n v="1437076070"/>
    <n v="1434484070"/>
    <b v="0"/>
    <n v="52"/>
    <x v="0"/>
    <x v="6"/>
    <n v="110.66666666666667"/>
    <n v="63.846153846153847"/>
    <x v="1"/>
    <x v="6"/>
  </r>
  <r>
    <x v="2832"/>
    <x v="2831"/>
    <x v="2830"/>
    <n v="2500"/>
    <n v="2867.99"/>
    <x v="0"/>
    <x v="1"/>
    <s v="GBP"/>
    <n v="1416780000"/>
    <n v="1414342894"/>
    <b v="0"/>
    <n v="95"/>
    <x v="0"/>
    <x v="6"/>
    <n v="114.71959999999999"/>
    <n v="30.189368421052631"/>
    <x v="1"/>
    <x v="6"/>
  </r>
  <r>
    <x v="2833"/>
    <x v="2832"/>
    <x v="2831"/>
    <n v="2700"/>
    <n v="2923"/>
    <x v="0"/>
    <x v="0"/>
    <s v="USD"/>
    <n v="1444528800"/>
    <n v="1442804633"/>
    <b v="0"/>
    <n v="35"/>
    <x v="0"/>
    <x v="6"/>
    <n v="108.25925925925925"/>
    <n v="83.51428571428572"/>
    <x v="1"/>
    <x v="6"/>
  </r>
  <r>
    <x v="2834"/>
    <x v="2833"/>
    <x v="2832"/>
    <n v="800"/>
    <n v="1360"/>
    <x v="0"/>
    <x v="1"/>
    <s v="GBP"/>
    <n v="1422658930"/>
    <n v="1421362930"/>
    <b v="0"/>
    <n v="21"/>
    <x v="0"/>
    <x v="6"/>
    <n v="170"/>
    <n v="64.761904761904759"/>
    <x v="1"/>
    <x v="6"/>
  </r>
  <r>
    <x v="2835"/>
    <x v="2834"/>
    <x v="2833"/>
    <n v="1000"/>
    <n v="1870.99"/>
    <x v="0"/>
    <x v="1"/>
    <s v="GBP"/>
    <n v="1449273600"/>
    <n v="1446742417"/>
    <b v="0"/>
    <n v="93"/>
    <x v="0"/>
    <x v="6"/>
    <n v="187.09899999999999"/>
    <n v="20.118172043010752"/>
    <x v="1"/>
    <x v="6"/>
  </r>
  <r>
    <x v="2836"/>
    <x v="2835"/>
    <x v="2834"/>
    <n v="450"/>
    <n v="485"/>
    <x v="0"/>
    <x v="0"/>
    <s v="USD"/>
    <n v="1487393940"/>
    <n v="1484115418"/>
    <b v="0"/>
    <n v="11"/>
    <x v="0"/>
    <x v="6"/>
    <n v="107.77777777777777"/>
    <n v="44.090909090909093"/>
    <x v="1"/>
    <x v="6"/>
  </r>
  <r>
    <x v="2837"/>
    <x v="2836"/>
    <x v="2835"/>
    <n v="850"/>
    <n v="850"/>
    <x v="0"/>
    <x v="5"/>
    <s v="CAD"/>
    <n v="1449701284"/>
    <n v="1446241684"/>
    <b v="0"/>
    <n v="21"/>
    <x v="0"/>
    <x v="6"/>
    <n v="100"/>
    <n v="40.476190476190474"/>
    <x v="1"/>
    <x v="6"/>
  </r>
  <r>
    <x v="2838"/>
    <x v="2837"/>
    <x v="2836"/>
    <n v="2000"/>
    <n v="2405"/>
    <x v="0"/>
    <x v="0"/>
    <s v="USD"/>
    <n v="1407967200"/>
    <n v="1406039696"/>
    <b v="0"/>
    <n v="54"/>
    <x v="0"/>
    <x v="6"/>
    <n v="120.24999999999999"/>
    <n v="44.537037037037038"/>
    <x v="1"/>
    <x v="6"/>
  </r>
  <r>
    <x v="2839"/>
    <x v="2838"/>
    <x v="2837"/>
    <n v="3500"/>
    <n v="3900"/>
    <x v="0"/>
    <x v="0"/>
    <s v="USD"/>
    <n v="1408942740"/>
    <n v="1406958354"/>
    <b v="0"/>
    <n v="31"/>
    <x v="0"/>
    <x v="6"/>
    <n v="111.42857142857143"/>
    <n v="125.80645161290323"/>
    <x v="1"/>
    <x v="6"/>
  </r>
  <r>
    <x v="2840"/>
    <x v="2839"/>
    <x v="2838"/>
    <n v="2500"/>
    <n v="2600"/>
    <x v="0"/>
    <x v="1"/>
    <s v="GBP"/>
    <n v="1426698000"/>
    <n v="1424825479"/>
    <b v="0"/>
    <n v="132"/>
    <x v="0"/>
    <x v="6"/>
    <n v="104"/>
    <n v="19.696969696969695"/>
    <x v="1"/>
    <x v="6"/>
  </r>
  <r>
    <x v="2841"/>
    <x v="2840"/>
    <x v="2839"/>
    <n v="1000"/>
    <n v="10"/>
    <x v="2"/>
    <x v="1"/>
    <s v="GBP"/>
    <n v="1450032297"/>
    <n v="1444844697"/>
    <b v="0"/>
    <n v="1"/>
    <x v="1"/>
    <x v="6"/>
    <n v="1"/>
    <n v="10"/>
    <x v="1"/>
    <x v="6"/>
  </r>
  <r>
    <x v="2842"/>
    <x v="2841"/>
    <x v="2840"/>
    <n v="1500"/>
    <n v="0"/>
    <x v="2"/>
    <x v="1"/>
    <s v="GBP"/>
    <n v="1403348400"/>
    <n v="1401058295"/>
    <b v="0"/>
    <n v="0"/>
    <x v="1"/>
    <x v="6"/>
    <n v="0"/>
    <e v="#DIV/0!"/>
    <x v="1"/>
    <x v="6"/>
  </r>
  <r>
    <x v="2843"/>
    <x v="2842"/>
    <x v="2841"/>
    <n v="1200"/>
    <n v="0"/>
    <x v="2"/>
    <x v="0"/>
    <s v="USD"/>
    <n v="1465790400"/>
    <n v="1462210950"/>
    <b v="0"/>
    <n v="0"/>
    <x v="1"/>
    <x v="6"/>
    <n v="0"/>
    <e v="#DIV/0!"/>
    <x v="1"/>
    <x v="6"/>
  </r>
  <r>
    <x v="2844"/>
    <x v="2843"/>
    <x v="2842"/>
    <n v="550"/>
    <n v="30"/>
    <x v="2"/>
    <x v="15"/>
    <s v="EUR"/>
    <n v="1483535180"/>
    <n v="1480943180"/>
    <b v="0"/>
    <n v="1"/>
    <x v="1"/>
    <x v="6"/>
    <n v="5.4545454545454541"/>
    <n v="30"/>
    <x v="1"/>
    <x v="6"/>
  </r>
  <r>
    <x v="2845"/>
    <x v="2844"/>
    <x v="2843"/>
    <n v="7500"/>
    <n v="2366"/>
    <x v="2"/>
    <x v="0"/>
    <s v="USD"/>
    <n v="1433723033"/>
    <n v="1428539033"/>
    <b v="0"/>
    <n v="39"/>
    <x v="1"/>
    <x v="6"/>
    <n v="31.546666666666667"/>
    <n v="60.666666666666664"/>
    <x v="1"/>
    <x v="6"/>
  </r>
  <r>
    <x v="2846"/>
    <x v="2845"/>
    <x v="2844"/>
    <n v="8000"/>
    <n v="0"/>
    <x v="2"/>
    <x v="0"/>
    <s v="USD"/>
    <n v="1432917394"/>
    <n v="1429029394"/>
    <b v="0"/>
    <n v="0"/>
    <x v="1"/>
    <x v="6"/>
    <n v="0"/>
    <e v="#DIV/0!"/>
    <x v="1"/>
    <x v="6"/>
  </r>
  <r>
    <x v="2847"/>
    <x v="2846"/>
    <x v="2845"/>
    <n v="2000"/>
    <n v="0"/>
    <x v="2"/>
    <x v="0"/>
    <s v="USD"/>
    <n v="1464031265"/>
    <n v="1458847265"/>
    <b v="0"/>
    <n v="0"/>
    <x v="1"/>
    <x v="6"/>
    <n v="0"/>
    <e v="#DIV/0!"/>
    <x v="1"/>
    <x v="6"/>
  </r>
  <r>
    <x v="2848"/>
    <x v="2847"/>
    <x v="2846"/>
    <n v="35000"/>
    <n v="70"/>
    <x v="2"/>
    <x v="0"/>
    <s v="USD"/>
    <n v="1432913659"/>
    <n v="1430321659"/>
    <b v="0"/>
    <n v="3"/>
    <x v="1"/>
    <x v="6"/>
    <n v="0.2"/>
    <n v="23.333333333333332"/>
    <x v="1"/>
    <x v="6"/>
  </r>
  <r>
    <x v="2849"/>
    <x v="2848"/>
    <x v="2847"/>
    <n v="500"/>
    <n v="5"/>
    <x v="2"/>
    <x v="1"/>
    <s v="GBP"/>
    <n v="1461406600"/>
    <n v="1458814600"/>
    <b v="0"/>
    <n v="1"/>
    <x v="1"/>
    <x v="6"/>
    <n v="1"/>
    <n v="5"/>
    <x v="1"/>
    <x v="6"/>
  </r>
  <r>
    <x v="2850"/>
    <x v="2849"/>
    <x v="2848"/>
    <n v="8000"/>
    <n v="311"/>
    <x v="2"/>
    <x v="0"/>
    <s v="USD"/>
    <n v="1409962211"/>
    <n v="1407370211"/>
    <b v="0"/>
    <n v="13"/>
    <x v="1"/>
    <x v="6"/>
    <n v="3.8875000000000002"/>
    <n v="23.923076923076923"/>
    <x v="1"/>
    <x v="6"/>
  </r>
  <r>
    <x v="2851"/>
    <x v="2850"/>
    <x v="2849"/>
    <n v="4500"/>
    <n v="0"/>
    <x v="2"/>
    <x v="17"/>
    <s v="EUR"/>
    <n v="1454109420"/>
    <n v="1453334629"/>
    <b v="0"/>
    <n v="0"/>
    <x v="1"/>
    <x v="6"/>
    <n v="0"/>
    <e v="#DIV/0!"/>
    <x v="1"/>
    <x v="6"/>
  </r>
  <r>
    <x v="2852"/>
    <x v="2851"/>
    <x v="2850"/>
    <n v="5000"/>
    <n v="95"/>
    <x v="2"/>
    <x v="0"/>
    <s v="USD"/>
    <n v="1403312703"/>
    <n v="1400720703"/>
    <b v="0"/>
    <n v="6"/>
    <x v="1"/>
    <x v="6"/>
    <n v="1.9"/>
    <n v="15.833333333333334"/>
    <x v="1"/>
    <x v="6"/>
  </r>
  <r>
    <x v="2853"/>
    <x v="2852"/>
    <x v="2851"/>
    <n v="9500"/>
    <n v="0"/>
    <x v="2"/>
    <x v="5"/>
    <s v="CAD"/>
    <n v="1410669297"/>
    <n v="1405485297"/>
    <b v="0"/>
    <n v="0"/>
    <x v="1"/>
    <x v="6"/>
    <n v="0"/>
    <e v="#DIV/0!"/>
    <x v="1"/>
    <x v="6"/>
  </r>
  <r>
    <x v="2854"/>
    <x v="2853"/>
    <x v="2852"/>
    <n v="1000"/>
    <n v="417"/>
    <x v="2"/>
    <x v="1"/>
    <s v="GBP"/>
    <n v="1431018719"/>
    <n v="1429290719"/>
    <b v="0"/>
    <n v="14"/>
    <x v="1"/>
    <x v="6"/>
    <n v="41.699999999999996"/>
    <n v="29.785714285714285"/>
    <x v="1"/>
    <x v="6"/>
  </r>
  <r>
    <x v="2855"/>
    <x v="2854"/>
    <x v="2853"/>
    <n v="600"/>
    <n v="300"/>
    <x v="2"/>
    <x v="0"/>
    <s v="USD"/>
    <n v="1454110440"/>
    <n v="1451607071"/>
    <b v="0"/>
    <n v="5"/>
    <x v="1"/>
    <x v="6"/>
    <n v="50"/>
    <n v="60"/>
    <x v="1"/>
    <x v="6"/>
  </r>
  <r>
    <x v="2856"/>
    <x v="2855"/>
    <x v="2854"/>
    <n v="3000"/>
    <n v="146"/>
    <x v="2"/>
    <x v="0"/>
    <s v="USD"/>
    <n v="1439069640"/>
    <n v="1433897647"/>
    <b v="0"/>
    <n v="6"/>
    <x v="1"/>
    <x v="6"/>
    <n v="4.8666666666666663"/>
    <n v="24.333333333333332"/>
    <x v="1"/>
    <x v="6"/>
  </r>
  <r>
    <x v="2857"/>
    <x v="2856"/>
    <x v="2855"/>
    <n v="38000"/>
    <n v="7500"/>
    <x v="2"/>
    <x v="14"/>
    <s v="MXN"/>
    <n v="1487613600"/>
    <n v="1482444295"/>
    <b v="0"/>
    <n v="15"/>
    <x v="1"/>
    <x v="6"/>
    <n v="19.736842105263158"/>
    <n v="500"/>
    <x v="1"/>
    <x v="6"/>
  </r>
  <r>
    <x v="2858"/>
    <x v="2857"/>
    <x v="2856"/>
    <n v="1000"/>
    <n v="0"/>
    <x v="2"/>
    <x v="9"/>
    <s v="EUR"/>
    <n v="1417778880"/>
    <n v="1415711095"/>
    <b v="0"/>
    <n v="0"/>
    <x v="1"/>
    <x v="6"/>
    <n v="0"/>
    <e v="#DIV/0!"/>
    <x v="1"/>
    <x v="6"/>
  </r>
  <r>
    <x v="2859"/>
    <x v="2858"/>
    <x v="2857"/>
    <n v="2000"/>
    <n v="35"/>
    <x v="2"/>
    <x v="2"/>
    <s v="AUD"/>
    <n v="1444984904"/>
    <n v="1439800904"/>
    <b v="0"/>
    <n v="1"/>
    <x v="1"/>
    <x v="6"/>
    <n v="1.7500000000000002"/>
    <n v="35"/>
    <x v="1"/>
    <x v="6"/>
  </r>
  <r>
    <x v="2860"/>
    <x v="2859"/>
    <x v="2858"/>
    <n v="4000"/>
    <n v="266"/>
    <x v="2"/>
    <x v="0"/>
    <s v="USD"/>
    <n v="1466363576"/>
    <n v="1461179576"/>
    <b v="0"/>
    <n v="9"/>
    <x v="1"/>
    <x v="6"/>
    <n v="6.65"/>
    <n v="29.555555555555557"/>
    <x v="1"/>
    <x v="6"/>
  </r>
  <r>
    <x v="2861"/>
    <x v="2860"/>
    <x v="2859"/>
    <n v="250"/>
    <n v="80"/>
    <x v="2"/>
    <x v="2"/>
    <s v="AUD"/>
    <n v="1443103848"/>
    <n v="1441894248"/>
    <b v="0"/>
    <n v="3"/>
    <x v="1"/>
    <x v="6"/>
    <n v="32"/>
    <n v="26.666666666666668"/>
    <x v="1"/>
    <x v="6"/>
  </r>
  <r>
    <x v="2862"/>
    <x v="2861"/>
    <x v="2860"/>
    <n v="12700"/>
    <n v="55"/>
    <x v="2"/>
    <x v="0"/>
    <s v="USD"/>
    <n v="1403636229"/>
    <n v="1401044229"/>
    <b v="0"/>
    <n v="3"/>
    <x v="1"/>
    <x v="6"/>
    <n v="0.43307086614173229"/>
    <n v="18.333333333333332"/>
    <x v="1"/>
    <x v="6"/>
  </r>
  <r>
    <x v="2863"/>
    <x v="2862"/>
    <x v="2861"/>
    <n v="50000"/>
    <n v="20"/>
    <x v="2"/>
    <x v="0"/>
    <s v="USD"/>
    <n v="1410279123"/>
    <n v="1405095123"/>
    <b v="0"/>
    <n v="1"/>
    <x v="1"/>
    <x v="6"/>
    <n v="0.04"/>
    <n v="20"/>
    <x v="1"/>
    <x v="6"/>
  </r>
  <r>
    <x v="2864"/>
    <x v="2863"/>
    <x v="2862"/>
    <n v="2500"/>
    <n v="40"/>
    <x v="2"/>
    <x v="1"/>
    <s v="GBP"/>
    <n v="1437139080"/>
    <n v="1434552207"/>
    <b v="0"/>
    <n v="3"/>
    <x v="1"/>
    <x v="6"/>
    <n v="1.6"/>
    <n v="13.333333333333334"/>
    <x v="1"/>
    <x v="6"/>
  </r>
  <r>
    <x v="2865"/>
    <x v="2864"/>
    <x v="2863"/>
    <n v="2888"/>
    <n v="0"/>
    <x v="2"/>
    <x v="0"/>
    <s v="USD"/>
    <n v="1420512259"/>
    <n v="1415328259"/>
    <b v="0"/>
    <n v="0"/>
    <x v="1"/>
    <x v="6"/>
    <n v="0"/>
    <e v="#DIV/0!"/>
    <x v="1"/>
    <x v="6"/>
  </r>
  <r>
    <x v="2866"/>
    <x v="2865"/>
    <x v="2864"/>
    <n v="5000"/>
    <n v="45"/>
    <x v="2"/>
    <x v="0"/>
    <s v="USD"/>
    <n v="1476482400"/>
    <n v="1473893721"/>
    <b v="0"/>
    <n v="2"/>
    <x v="1"/>
    <x v="6"/>
    <n v="0.89999999999999991"/>
    <n v="22.5"/>
    <x v="1"/>
    <x v="6"/>
  </r>
  <r>
    <x v="2867"/>
    <x v="2866"/>
    <x v="2865"/>
    <n v="2500"/>
    <n v="504"/>
    <x v="2"/>
    <x v="0"/>
    <s v="USD"/>
    <n v="1467604800"/>
    <n v="1465533672"/>
    <b v="0"/>
    <n v="10"/>
    <x v="1"/>
    <x v="6"/>
    <n v="20.16"/>
    <n v="50.4"/>
    <x v="1"/>
    <x v="6"/>
  </r>
  <r>
    <x v="2868"/>
    <x v="2867"/>
    <x v="2866"/>
    <n v="15000"/>
    <n v="6301.76"/>
    <x v="2"/>
    <x v="0"/>
    <s v="USD"/>
    <n v="1475697054"/>
    <n v="1473105054"/>
    <b v="0"/>
    <n v="60"/>
    <x v="1"/>
    <x v="6"/>
    <n v="42.011733333333332"/>
    <n v="105.02933333333334"/>
    <x v="1"/>
    <x v="6"/>
  </r>
  <r>
    <x v="2869"/>
    <x v="2868"/>
    <x v="2867"/>
    <n v="20000"/>
    <n v="177"/>
    <x v="2"/>
    <x v="0"/>
    <s v="USD"/>
    <n v="1468937681"/>
    <n v="1466345681"/>
    <b v="0"/>
    <n v="5"/>
    <x v="1"/>
    <x v="6"/>
    <n v="0.88500000000000001"/>
    <n v="35.4"/>
    <x v="1"/>
    <x v="6"/>
  </r>
  <r>
    <x v="2870"/>
    <x v="2869"/>
    <x v="2868"/>
    <n v="5000"/>
    <n v="750"/>
    <x v="2"/>
    <x v="0"/>
    <s v="USD"/>
    <n v="1400301165"/>
    <n v="1397709165"/>
    <b v="0"/>
    <n v="9"/>
    <x v="1"/>
    <x v="6"/>
    <n v="15"/>
    <n v="83.333333333333329"/>
    <x v="1"/>
    <x v="6"/>
  </r>
  <r>
    <x v="2871"/>
    <x v="2870"/>
    <x v="2869"/>
    <n v="10000"/>
    <n v="467"/>
    <x v="2"/>
    <x v="0"/>
    <s v="USD"/>
    <n v="1419183813"/>
    <n v="1417455813"/>
    <b v="0"/>
    <n v="13"/>
    <x v="1"/>
    <x v="6"/>
    <n v="4.67"/>
    <n v="35.92307692307692"/>
    <x v="1"/>
    <x v="6"/>
  </r>
  <r>
    <x v="2872"/>
    <x v="2871"/>
    <x v="2870"/>
    <n v="3000"/>
    <n v="0"/>
    <x v="2"/>
    <x v="0"/>
    <s v="USD"/>
    <n v="1434768438"/>
    <n v="1429584438"/>
    <b v="0"/>
    <n v="0"/>
    <x v="1"/>
    <x v="6"/>
    <n v="0"/>
    <e v="#DIV/0!"/>
    <x v="1"/>
    <x v="6"/>
  </r>
  <r>
    <x v="2873"/>
    <x v="2872"/>
    <x v="2871"/>
    <n v="2500"/>
    <n v="953"/>
    <x v="2"/>
    <x v="0"/>
    <s v="USD"/>
    <n v="1422473831"/>
    <n v="1419881831"/>
    <b v="0"/>
    <n v="8"/>
    <x v="1"/>
    <x v="6"/>
    <n v="38.119999999999997"/>
    <n v="119.125"/>
    <x v="1"/>
    <x v="6"/>
  </r>
  <r>
    <x v="2874"/>
    <x v="2873"/>
    <x v="2872"/>
    <n v="5000"/>
    <n v="271"/>
    <x v="2"/>
    <x v="0"/>
    <s v="USD"/>
    <n v="1484684186"/>
    <n v="1482092186"/>
    <b v="0"/>
    <n v="3"/>
    <x v="1"/>
    <x v="6"/>
    <n v="5.42"/>
    <n v="90.333333333333329"/>
    <x v="1"/>
    <x v="6"/>
  </r>
  <r>
    <x v="2875"/>
    <x v="2874"/>
    <x v="2873"/>
    <n v="20000"/>
    <n v="7"/>
    <x v="2"/>
    <x v="0"/>
    <s v="USD"/>
    <n v="1462417493"/>
    <n v="1459825493"/>
    <b v="0"/>
    <n v="3"/>
    <x v="1"/>
    <x v="6"/>
    <n v="3.4999999999999996E-2"/>
    <n v="2.3333333333333335"/>
    <x v="1"/>
    <x v="6"/>
  </r>
  <r>
    <x v="2876"/>
    <x v="2875"/>
    <x v="2874"/>
    <n v="150000"/>
    <n v="0"/>
    <x v="2"/>
    <x v="0"/>
    <s v="USD"/>
    <n v="1437069079"/>
    <n v="1434477079"/>
    <b v="0"/>
    <n v="0"/>
    <x v="1"/>
    <x v="6"/>
    <n v="0"/>
    <e v="#DIV/0!"/>
    <x v="1"/>
    <x v="6"/>
  </r>
  <r>
    <x v="2877"/>
    <x v="2876"/>
    <x v="2875"/>
    <n v="6000"/>
    <n v="650"/>
    <x v="2"/>
    <x v="0"/>
    <s v="USD"/>
    <n v="1480525200"/>
    <n v="1477781724"/>
    <b v="0"/>
    <n v="6"/>
    <x v="1"/>
    <x v="6"/>
    <n v="10.833333333333334"/>
    <n v="108.33333333333333"/>
    <x v="1"/>
    <x v="6"/>
  </r>
  <r>
    <x v="2878"/>
    <x v="2877"/>
    <x v="2876"/>
    <n v="3000"/>
    <n v="63"/>
    <x v="2"/>
    <x v="1"/>
    <s v="GBP"/>
    <n v="1435934795"/>
    <n v="1430750795"/>
    <b v="0"/>
    <n v="4"/>
    <x v="1"/>
    <x v="6"/>
    <n v="2.1"/>
    <n v="15.75"/>
    <x v="1"/>
    <x v="6"/>
  </r>
  <r>
    <x v="2879"/>
    <x v="2878"/>
    <x v="2877"/>
    <n v="11200"/>
    <n v="29"/>
    <x v="2"/>
    <x v="0"/>
    <s v="USD"/>
    <n v="1453310661"/>
    <n v="1450718661"/>
    <b v="0"/>
    <n v="1"/>
    <x v="1"/>
    <x v="6"/>
    <n v="0.2589285714285714"/>
    <n v="29"/>
    <x v="1"/>
    <x v="6"/>
  </r>
  <r>
    <x v="2880"/>
    <x v="2879"/>
    <x v="2878"/>
    <n v="12000"/>
    <n v="2800"/>
    <x v="2"/>
    <x v="0"/>
    <s v="USD"/>
    <n v="1440090300"/>
    <n v="1436305452"/>
    <b v="0"/>
    <n v="29"/>
    <x v="1"/>
    <x v="6"/>
    <n v="23.333333333333332"/>
    <n v="96.551724137931032"/>
    <x v="1"/>
    <x v="6"/>
  </r>
  <r>
    <x v="2881"/>
    <x v="2880"/>
    <x v="2879"/>
    <n v="5500"/>
    <n v="0"/>
    <x v="2"/>
    <x v="0"/>
    <s v="USD"/>
    <n v="1417620036"/>
    <n v="1412432436"/>
    <b v="0"/>
    <n v="0"/>
    <x v="1"/>
    <x v="6"/>
    <n v="0"/>
    <e v="#DIV/0!"/>
    <x v="1"/>
    <x v="6"/>
  </r>
  <r>
    <x v="2882"/>
    <x v="2881"/>
    <x v="2880"/>
    <n v="750"/>
    <n v="252"/>
    <x v="2"/>
    <x v="0"/>
    <s v="USD"/>
    <n v="1462112318"/>
    <n v="1459520318"/>
    <b v="0"/>
    <n v="4"/>
    <x v="1"/>
    <x v="6"/>
    <n v="33.6"/>
    <n v="63"/>
    <x v="1"/>
    <x v="6"/>
  </r>
  <r>
    <x v="2883"/>
    <x v="2882"/>
    <x v="2881"/>
    <n v="10000"/>
    <n v="1908"/>
    <x v="2"/>
    <x v="0"/>
    <s v="USD"/>
    <n v="1454734740"/>
    <n v="1451684437"/>
    <b v="0"/>
    <n v="5"/>
    <x v="1"/>
    <x v="6"/>
    <n v="19.079999999999998"/>
    <n v="381.6"/>
    <x v="1"/>
    <x v="6"/>
  </r>
  <r>
    <x v="2884"/>
    <x v="2883"/>
    <x v="2882"/>
    <n v="45000"/>
    <n v="185"/>
    <x v="2"/>
    <x v="0"/>
    <s v="USD"/>
    <n v="1417800435"/>
    <n v="1415208435"/>
    <b v="0"/>
    <n v="4"/>
    <x v="1"/>
    <x v="6"/>
    <n v="0.41111111111111115"/>
    <n v="46.25"/>
    <x v="1"/>
    <x v="6"/>
  </r>
  <r>
    <x v="2885"/>
    <x v="2884"/>
    <x v="2883"/>
    <n v="400"/>
    <n v="130"/>
    <x v="2"/>
    <x v="0"/>
    <s v="USD"/>
    <n v="1426294201"/>
    <n v="1423705801"/>
    <b v="0"/>
    <n v="5"/>
    <x v="1"/>
    <x v="6"/>
    <n v="32.5"/>
    <n v="26"/>
    <x v="1"/>
    <x v="6"/>
  </r>
  <r>
    <x v="2886"/>
    <x v="2885"/>
    <x v="2884"/>
    <n v="200"/>
    <n v="10"/>
    <x v="2"/>
    <x v="0"/>
    <s v="USD"/>
    <n v="1442635140"/>
    <n v="1442243484"/>
    <b v="0"/>
    <n v="1"/>
    <x v="1"/>
    <x v="6"/>
    <n v="5"/>
    <n v="10"/>
    <x v="1"/>
    <x v="6"/>
  </r>
  <r>
    <x v="2887"/>
    <x v="2886"/>
    <x v="2885"/>
    <n v="3000"/>
    <n v="5"/>
    <x v="2"/>
    <x v="0"/>
    <s v="USD"/>
    <n v="1420971324"/>
    <n v="1418379324"/>
    <b v="0"/>
    <n v="1"/>
    <x v="1"/>
    <x v="6"/>
    <n v="0.16666666666666669"/>
    <n v="5"/>
    <x v="1"/>
    <x v="6"/>
  </r>
  <r>
    <x v="2888"/>
    <x v="2887"/>
    <x v="2886"/>
    <n v="30000"/>
    <n v="0"/>
    <x v="2"/>
    <x v="0"/>
    <s v="USD"/>
    <n v="1413608340"/>
    <n v="1412945440"/>
    <b v="0"/>
    <n v="0"/>
    <x v="1"/>
    <x v="6"/>
    <n v="0"/>
    <e v="#DIV/0!"/>
    <x v="1"/>
    <x v="6"/>
  </r>
  <r>
    <x v="2889"/>
    <x v="2888"/>
    <x v="2887"/>
    <n v="3000"/>
    <n v="1142"/>
    <x v="2"/>
    <x v="0"/>
    <s v="USD"/>
    <n v="1409344985"/>
    <n v="1406752985"/>
    <b v="0"/>
    <n v="14"/>
    <x v="1"/>
    <x v="6"/>
    <n v="38.066666666666663"/>
    <n v="81.571428571428569"/>
    <x v="1"/>
    <x v="6"/>
  </r>
  <r>
    <x v="2890"/>
    <x v="2889"/>
    <x v="2888"/>
    <n v="2000"/>
    <n v="21"/>
    <x v="2"/>
    <x v="0"/>
    <s v="USD"/>
    <n v="1407553200"/>
    <n v="1405100992"/>
    <b v="0"/>
    <n v="3"/>
    <x v="1"/>
    <x v="6"/>
    <n v="1.05"/>
    <n v="7"/>
    <x v="1"/>
    <x v="6"/>
  </r>
  <r>
    <x v="2891"/>
    <x v="2890"/>
    <x v="2889"/>
    <n v="10000"/>
    <n v="273"/>
    <x v="2"/>
    <x v="0"/>
    <s v="USD"/>
    <n v="1460751128"/>
    <n v="1455570728"/>
    <b v="0"/>
    <n v="10"/>
    <x v="1"/>
    <x v="6"/>
    <n v="2.73"/>
    <n v="27.3"/>
    <x v="1"/>
    <x v="6"/>
  </r>
  <r>
    <x v="2892"/>
    <x v="2891"/>
    <x v="2890"/>
    <n v="5500"/>
    <n v="500"/>
    <x v="2"/>
    <x v="0"/>
    <s v="USD"/>
    <n v="1409000400"/>
    <n v="1408381704"/>
    <b v="0"/>
    <n v="17"/>
    <x v="1"/>
    <x v="6"/>
    <n v="9.0909090909090917"/>
    <n v="29.411764705882351"/>
    <x v="1"/>
    <x v="6"/>
  </r>
  <r>
    <x v="2893"/>
    <x v="2892"/>
    <x v="2891"/>
    <n v="5000"/>
    <n v="25"/>
    <x v="2"/>
    <x v="0"/>
    <s v="USD"/>
    <n v="1420768800"/>
    <n v="1415644395"/>
    <b v="0"/>
    <n v="2"/>
    <x v="1"/>
    <x v="6"/>
    <n v="0.5"/>
    <n v="12.5"/>
    <x v="1"/>
    <x v="6"/>
  </r>
  <r>
    <x v="2894"/>
    <x v="2893"/>
    <x v="2892"/>
    <n v="50000"/>
    <n v="0"/>
    <x v="2"/>
    <x v="0"/>
    <s v="USD"/>
    <n v="1428100815"/>
    <n v="1422920415"/>
    <b v="0"/>
    <n v="0"/>
    <x v="1"/>
    <x v="6"/>
    <n v="0"/>
    <e v="#DIV/0!"/>
    <x v="1"/>
    <x v="6"/>
  </r>
  <r>
    <x v="2895"/>
    <x v="2894"/>
    <x v="2893"/>
    <n v="500"/>
    <n v="23"/>
    <x v="2"/>
    <x v="0"/>
    <s v="USD"/>
    <n v="1403470800"/>
    <n v="1403356792"/>
    <b v="0"/>
    <n v="4"/>
    <x v="1"/>
    <x v="6"/>
    <n v="4.5999999999999996"/>
    <n v="5.75"/>
    <x v="1"/>
    <x v="6"/>
  </r>
  <r>
    <x v="2896"/>
    <x v="2895"/>
    <x v="2894"/>
    <n v="3000"/>
    <n v="625"/>
    <x v="2"/>
    <x v="0"/>
    <s v="USD"/>
    <n v="1481522400"/>
    <n v="1480283321"/>
    <b v="0"/>
    <n v="12"/>
    <x v="1"/>
    <x v="6"/>
    <n v="20.833333333333336"/>
    <n v="52.083333333333336"/>
    <x v="1"/>
    <x v="6"/>
  </r>
  <r>
    <x v="2897"/>
    <x v="2896"/>
    <x v="2895"/>
    <n v="12000"/>
    <n v="550"/>
    <x v="2"/>
    <x v="0"/>
    <s v="USD"/>
    <n v="1444577345"/>
    <n v="1441985458"/>
    <b v="0"/>
    <n v="3"/>
    <x v="1"/>
    <x v="6"/>
    <n v="4.583333333333333"/>
    <n v="183.33333333333334"/>
    <x v="1"/>
    <x v="6"/>
  </r>
  <r>
    <x v="2898"/>
    <x v="2897"/>
    <x v="2896"/>
    <n v="7500"/>
    <n v="316"/>
    <x v="2"/>
    <x v="0"/>
    <s v="USD"/>
    <n v="1446307053"/>
    <n v="1443715053"/>
    <b v="0"/>
    <n v="12"/>
    <x v="1"/>
    <x v="6"/>
    <n v="4.2133333333333338"/>
    <n v="26.333333333333332"/>
    <x v="1"/>
    <x v="6"/>
  </r>
  <r>
    <x v="2899"/>
    <x v="2898"/>
    <x v="2897"/>
    <n v="10000"/>
    <n v="0"/>
    <x v="2"/>
    <x v="0"/>
    <s v="USD"/>
    <n v="1469325158"/>
    <n v="1464141158"/>
    <b v="0"/>
    <n v="0"/>
    <x v="1"/>
    <x v="6"/>
    <n v="0"/>
    <e v="#DIV/0!"/>
    <x v="1"/>
    <x v="6"/>
  </r>
  <r>
    <x v="2900"/>
    <x v="2899"/>
    <x v="2898"/>
    <n v="5500"/>
    <n v="3405"/>
    <x v="2"/>
    <x v="0"/>
    <s v="USD"/>
    <n v="1407562632"/>
    <n v="1404970632"/>
    <b v="0"/>
    <n v="7"/>
    <x v="1"/>
    <x v="6"/>
    <n v="61.909090909090914"/>
    <n v="486.42857142857144"/>
    <x v="1"/>
    <x v="6"/>
  </r>
  <r>
    <x v="2901"/>
    <x v="2900"/>
    <x v="2899"/>
    <n v="750"/>
    <n v="6"/>
    <x v="2"/>
    <x v="0"/>
    <s v="USD"/>
    <n v="1423345339"/>
    <n v="1418161339"/>
    <b v="0"/>
    <n v="2"/>
    <x v="1"/>
    <x v="6"/>
    <n v="0.8"/>
    <n v="3"/>
    <x v="1"/>
    <x v="6"/>
  </r>
  <r>
    <x v="2902"/>
    <x v="2901"/>
    <x v="2900"/>
    <n v="150000"/>
    <n v="25"/>
    <x v="2"/>
    <x v="0"/>
    <s v="USD"/>
    <n v="1440412396"/>
    <n v="1437820396"/>
    <b v="0"/>
    <n v="1"/>
    <x v="1"/>
    <x v="6"/>
    <n v="1.6666666666666666E-2"/>
    <n v="25"/>
    <x v="1"/>
    <x v="6"/>
  </r>
  <r>
    <x v="2903"/>
    <x v="2902"/>
    <x v="2901"/>
    <n v="5000"/>
    <n v="39"/>
    <x v="2"/>
    <x v="0"/>
    <s v="USD"/>
    <n v="1441771218"/>
    <n v="1436587218"/>
    <b v="0"/>
    <n v="4"/>
    <x v="1"/>
    <x v="6"/>
    <n v="0.77999999999999992"/>
    <n v="9.75"/>
    <x v="1"/>
    <x v="6"/>
  </r>
  <r>
    <x v="2904"/>
    <x v="2903"/>
    <x v="2902"/>
    <n v="1500"/>
    <n v="75"/>
    <x v="2"/>
    <x v="1"/>
    <s v="GBP"/>
    <n v="1415534400"/>
    <n v="1414538031"/>
    <b v="0"/>
    <n v="4"/>
    <x v="1"/>
    <x v="6"/>
    <n v="5"/>
    <n v="18.75"/>
    <x v="1"/>
    <x v="6"/>
  </r>
  <r>
    <x v="2905"/>
    <x v="2904"/>
    <x v="2903"/>
    <n v="3500"/>
    <n v="622"/>
    <x v="2"/>
    <x v="0"/>
    <s v="USD"/>
    <n v="1473211313"/>
    <n v="1472001713"/>
    <b v="0"/>
    <n v="17"/>
    <x v="1"/>
    <x v="6"/>
    <n v="17.771428571428572"/>
    <n v="36.588235294117645"/>
    <x v="1"/>
    <x v="6"/>
  </r>
  <r>
    <x v="2906"/>
    <x v="2905"/>
    <x v="2904"/>
    <n v="6000"/>
    <n v="565"/>
    <x v="2"/>
    <x v="0"/>
    <s v="USD"/>
    <n v="1438390800"/>
    <n v="1436888066"/>
    <b v="0"/>
    <n v="7"/>
    <x v="1"/>
    <x v="6"/>
    <n v="9.4166666666666661"/>
    <n v="80.714285714285708"/>
    <x v="1"/>
    <x v="6"/>
  </r>
  <r>
    <x v="2907"/>
    <x v="2906"/>
    <x v="2905"/>
    <n v="2500"/>
    <n v="2"/>
    <x v="2"/>
    <x v="0"/>
    <s v="USD"/>
    <n v="1463259837"/>
    <n v="1458075837"/>
    <b v="0"/>
    <n v="2"/>
    <x v="1"/>
    <x v="6"/>
    <n v="0.08"/>
    <n v="1"/>
    <x v="1"/>
    <x v="6"/>
  </r>
  <r>
    <x v="2908"/>
    <x v="2907"/>
    <x v="2906"/>
    <n v="9600"/>
    <n v="264"/>
    <x v="2"/>
    <x v="0"/>
    <s v="USD"/>
    <n v="1465407219"/>
    <n v="1462815219"/>
    <b v="0"/>
    <n v="5"/>
    <x v="1"/>
    <x v="6"/>
    <n v="2.75"/>
    <n v="52.8"/>
    <x v="1"/>
    <x v="6"/>
  </r>
  <r>
    <x v="2909"/>
    <x v="2908"/>
    <x v="2907"/>
    <n v="180000"/>
    <n v="20"/>
    <x v="2"/>
    <x v="0"/>
    <s v="USD"/>
    <n v="1416944760"/>
    <n v="1413527001"/>
    <b v="0"/>
    <n v="1"/>
    <x v="1"/>
    <x v="6"/>
    <n v="1.1111111111111112E-2"/>
    <n v="20"/>
    <x v="1"/>
    <x v="6"/>
  </r>
  <r>
    <x v="2910"/>
    <x v="2909"/>
    <x v="2908"/>
    <n v="30000"/>
    <n v="1"/>
    <x v="2"/>
    <x v="1"/>
    <s v="GBP"/>
    <n v="1434139887"/>
    <n v="1428955887"/>
    <b v="0"/>
    <n v="1"/>
    <x v="1"/>
    <x v="6"/>
    <n v="3.3333333333333335E-3"/>
    <n v="1"/>
    <x v="1"/>
    <x v="6"/>
  </r>
  <r>
    <x v="2911"/>
    <x v="2910"/>
    <x v="2909"/>
    <n v="1800"/>
    <n v="657"/>
    <x v="2"/>
    <x v="0"/>
    <s v="USD"/>
    <n v="1435429626"/>
    <n v="1431973626"/>
    <b v="0"/>
    <n v="14"/>
    <x v="1"/>
    <x v="6"/>
    <n v="36.5"/>
    <n v="46.928571428571431"/>
    <x v="1"/>
    <x v="6"/>
  </r>
  <r>
    <x v="2912"/>
    <x v="2911"/>
    <x v="2910"/>
    <n v="14440"/>
    <n v="2030"/>
    <x v="2"/>
    <x v="0"/>
    <s v="USD"/>
    <n v="1452827374"/>
    <n v="1450235374"/>
    <b v="0"/>
    <n v="26"/>
    <x v="1"/>
    <x v="6"/>
    <n v="14.058171745152354"/>
    <n v="78.07692307692308"/>
    <x v="1"/>
    <x v="6"/>
  </r>
  <r>
    <x v="2913"/>
    <x v="2912"/>
    <x v="2911"/>
    <n v="10000"/>
    <n v="2"/>
    <x v="2"/>
    <x v="0"/>
    <s v="USD"/>
    <n v="1410041339"/>
    <n v="1404857339"/>
    <b v="0"/>
    <n v="2"/>
    <x v="1"/>
    <x v="6"/>
    <n v="0.02"/>
    <n v="1"/>
    <x v="1"/>
    <x v="6"/>
  </r>
  <r>
    <x v="2914"/>
    <x v="2913"/>
    <x v="2912"/>
    <n v="25000"/>
    <n v="1"/>
    <x v="2"/>
    <x v="1"/>
    <s v="GBP"/>
    <n v="1426365994"/>
    <n v="1421185594"/>
    <b v="0"/>
    <n v="1"/>
    <x v="1"/>
    <x v="6"/>
    <n v="4.0000000000000001E-3"/>
    <n v="1"/>
    <x v="1"/>
    <x v="6"/>
  </r>
  <r>
    <x v="2915"/>
    <x v="2914"/>
    <x v="2913"/>
    <n v="1000"/>
    <n v="611"/>
    <x v="2"/>
    <x v="1"/>
    <s v="GBP"/>
    <n v="1458117190"/>
    <n v="1455528790"/>
    <b v="0"/>
    <n v="3"/>
    <x v="1"/>
    <x v="6"/>
    <n v="61.1"/>
    <n v="203.66666666666666"/>
    <x v="1"/>
    <x v="6"/>
  </r>
  <r>
    <x v="2916"/>
    <x v="2915"/>
    <x v="2914"/>
    <n v="1850"/>
    <n v="145"/>
    <x v="2"/>
    <x v="1"/>
    <s v="GBP"/>
    <n v="1400498789"/>
    <n v="1398511589"/>
    <b v="0"/>
    <n v="7"/>
    <x v="1"/>
    <x v="6"/>
    <n v="7.8378378378378386"/>
    <n v="20.714285714285715"/>
    <x v="1"/>
    <x v="6"/>
  </r>
  <r>
    <x v="2917"/>
    <x v="2916"/>
    <x v="2915"/>
    <n v="2000"/>
    <n v="437"/>
    <x v="2"/>
    <x v="0"/>
    <s v="USD"/>
    <n v="1442381847"/>
    <n v="1440826647"/>
    <b v="0"/>
    <n v="9"/>
    <x v="1"/>
    <x v="6"/>
    <n v="21.85"/>
    <n v="48.555555555555557"/>
    <x v="1"/>
    <x v="6"/>
  </r>
  <r>
    <x v="2918"/>
    <x v="2917"/>
    <x v="2916"/>
    <n v="5000"/>
    <n v="1362"/>
    <x v="2"/>
    <x v="0"/>
    <s v="USD"/>
    <n v="1446131207"/>
    <n v="1443712007"/>
    <b v="0"/>
    <n v="20"/>
    <x v="1"/>
    <x v="6"/>
    <n v="27.24"/>
    <n v="68.099999999999994"/>
    <x v="1"/>
    <x v="6"/>
  </r>
  <r>
    <x v="2919"/>
    <x v="2918"/>
    <x v="2917"/>
    <n v="600"/>
    <n v="51"/>
    <x v="2"/>
    <x v="0"/>
    <s v="USD"/>
    <n v="1407250329"/>
    <n v="1404658329"/>
    <b v="0"/>
    <n v="6"/>
    <x v="1"/>
    <x v="6"/>
    <n v="8.5"/>
    <n v="8.5"/>
    <x v="1"/>
    <x v="6"/>
  </r>
  <r>
    <x v="2920"/>
    <x v="2919"/>
    <x v="2918"/>
    <n v="2500"/>
    <n v="671"/>
    <x v="2"/>
    <x v="5"/>
    <s v="CAD"/>
    <n v="1427306470"/>
    <n v="1424718070"/>
    <b v="0"/>
    <n v="13"/>
    <x v="1"/>
    <x v="6"/>
    <n v="26.840000000000003"/>
    <n v="51.615384615384613"/>
    <x v="1"/>
    <x v="6"/>
  </r>
  <r>
    <x v="2921"/>
    <x v="2920"/>
    <x v="2919"/>
    <n v="100"/>
    <n v="129"/>
    <x v="0"/>
    <x v="0"/>
    <s v="USD"/>
    <n v="1411679804"/>
    <n v="1409087804"/>
    <b v="0"/>
    <n v="3"/>
    <x v="0"/>
    <x v="40"/>
    <n v="129"/>
    <n v="43"/>
    <x v="1"/>
    <x v="40"/>
  </r>
  <r>
    <x v="2922"/>
    <x v="2921"/>
    <x v="2920"/>
    <n v="500"/>
    <n v="500"/>
    <x v="0"/>
    <x v="1"/>
    <s v="GBP"/>
    <n v="1431982727"/>
    <n v="1428094727"/>
    <b v="0"/>
    <n v="6"/>
    <x v="0"/>
    <x v="40"/>
    <n v="100"/>
    <n v="83.333333333333329"/>
    <x v="1"/>
    <x v="40"/>
  </r>
  <r>
    <x v="2923"/>
    <x v="2922"/>
    <x v="2921"/>
    <n v="300"/>
    <n v="300"/>
    <x v="0"/>
    <x v="0"/>
    <s v="USD"/>
    <n v="1422068400"/>
    <n v="1420774779"/>
    <b v="0"/>
    <n v="10"/>
    <x v="0"/>
    <x v="40"/>
    <n v="100"/>
    <n v="30"/>
    <x v="1"/>
    <x v="40"/>
  </r>
  <r>
    <x v="2924"/>
    <x v="2923"/>
    <x v="2922"/>
    <n v="25000"/>
    <n v="25800"/>
    <x v="0"/>
    <x v="0"/>
    <s v="USD"/>
    <n v="1431143940"/>
    <n v="1428585710"/>
    <b v="0"/>
    <n v="147"/>
    <x v="0"/>
    <x v="40"/>
    <n v="103.2"/>
    <n v="175.51020408163265"/>
    <x v="1"/>
    <x v="40"/>
  </r>
  <r>
    <x v="2925"/>
    <x v="2924"/>
    <x v="2923"/>
    <n v="45000"/>
    <n v="46100.69"/>
    <x v="0"/>
    <x v="0"/>
    <s v="USD"/>
    <n v="1410444068"/>
    <n v="1407852068"/>
    <b v="0"/>
    <n v="199"/>
    <x v="0"/>
    <x v="40"/>
    <n v="102.44597777777777"/>
    <n v="231.66175879396985"/>
    <x v="1"/>
    <x v="40"/>
  </r>
  <r>
    <x v="2926"/>
    <x v="2925"/>
    <x v="2924"/>
    <n v="3000"/>
    <n v="3750"/>
    <x v="0"/>
    <x v="0"/>
    <s v="USD"/>
    <n v="1424715779"/>
    <n v="1423506179"/>
    <b v="0"/>
    <n v="50"/>
    <x v="0"/>
    <x v="40"/>
    <n v="125"/>
    <n v="75"/>
    <x v="1"/>
    <x v="40"/>
  </r>
  <r>
    <x v="2927"/>
    <x v="2926"/>
    <x v="2925"/>
    <n v="1800"/>
    <n v="2355"/>
    <x v="0"/>
    <x v="0"/>
    <s v="USD"/>
    <n v="1405400400"/>
    <n v="1402934629"/>
    <b v="0"/>
    <n v="21"/>
    <x v="0"/>
    <x v="40"/>
    <n v="130.83333333333334"/>
    <n v="112.14285714285714"/>
    <x v="1"/>
    <x v="40"/>
  </r>
  <r>
    <x v="2928"/>
    <x v="2927"/>
    <x v="2926"/>
    <n v="1000"/>
    <n v="1000"/>
    <x v="0"/>
    <x v="0"/>
    <s v="USD"/>
    <n v="1457135846"/>
    <n v="1454543846"/>
    <b v="0"/>
    <n v="24"/>
    <x v="0"/>
    <x v="40"/>
    <n v="100"/>
    <n v="41.666666666666664"/>
    <x v="1"/>
    <x v="40"/>
  </r>
  <r>
    <x v="2929"/>
    <x v="2928"/>
    <x v="2927"/>
    <n v="8000"/>
    <n v="8165.55"/>
    <x v="0"/>
    <x v="0"/>
    <s v="USD"/>
    <n v="1401024758"/>
    <n v="1398432758"/>
    <b v="0"/>
    <n v="32"/>
    <x v="0"/>
    <x v="40"/>
    <n v="102.06937499999999"/>
    <n v="255.17343750000001"/>
    <x v="1"/>
    <x v="40"/>
  </r>
  <r>
    <x v="2930"/>
    <x v="2929"/>
    <x v="2928"/>
    <n v="10000"/>
    <n v="10092"/>
    <x v="0"/>
    <x v="1"/>
    <s v="GBP"/>
    <n v="1431007264"/>
    <n v="1428415264"/>
    <b v="0"/>
    <n v="62"/>
    <x v="0"/>
    <x v="40"/>
    <n v="100.92000000000002"/>
    <n v="162.7741935483871"/>
    <x v="1"/>
    <x v="40"/>
  </r>
  <r>
    <x v="2931"/>
    <x v="2930"/>
    <x v="2929"/>
    <n v="750"/>
    <n v="795"/>
    <x v="0"/>
    <x v="5"/>
    <s v="CAD"/>
    <n v="1410761280"/>
    <n v="1408604363"/>
    <b v="0"/>
    <n v="9"/>
    <x v="0"/>
    <x v="40"/>
    <n v="106"/>
    <n v="88.333333333333329"/>
    <x v="1"/>
    <x v="40"/>
  </r>
  <r>
    <x v="2932"/>
    <x v="2931"/>
    <x v="2930"/>
    <n v="3100"/>
    <n v="3258"/>
    <x v="0"/>
    <x v="2"/>
    <s v="AUD"/>
    <n v="1424516400"/>
    <n v="1421812637"/>
    <b v="0"/>
    <n v="38"/>
    <x v="0"/>
    <x v="40"/>
    <n v="105.0967741935484"/>
    <n v="85.736842105263165"/>
    <x v="1"/>
    <x v="40"/>
  </r>
  <r>
    <x v="2933"/>
    <x v="2932"/>
    <x v="2931"/>
    <n v="2500"/>
    <n v="2569"/>
    <x v="0"/>
    <x v="0"/>
    <s v="USD"/>
    <n v="1465081053"/>
    <n v="1462489053"/>
    <b v="0"/>
    <n v="54"/>
    <x v="0"/>
    <x v="40"/>
    <n v="102.76"/>
    <n v="47.574074074074076"/>
    <x v="1"/>
    <x v="40"/>
  </r>
  <r>
    <x v="2934"/>
    <x v="2933"/>
    <x v="2932"/>
    <n v="2500"/>
    <n v="2700"/>
    <x v="0"/>
    <x v="5"/>
    <s v="CAD"/>
    <n v="1402845364"/>
    <n v="1400253364"/>
    <b v="0"/>
    <n v="37"/>
    <x v="0"/>
    <x v="40"/>
    <n v="108"/>
    <n v="72.972972972972968"/>
    <x v="1"/>
    <x v="40"/>
  </r>
  <r>
    <x v="2935"/>
    <x v="2934"/>
    <x v="2933"/>
    <n v="3500"/>
    <n v="3531"/>
    <x v="0"/>
    <x v="0"/>
    <s v="USD"/>
    <n v="1472490000"/>
    <n v="1467468008"/>
    <b v="0"/>
    <n v="39"/>
    <x v="0"/>
    <x v="40"/>
    <n v="100.88571428571429"/>
    <n v="90.538461538461533"/>
    <x v="1"/>
    <x v="40"/>
  </r>
  <r>
    <x v="2936"/>
    <x v="2935"/>
    <x v="2934"/>
    <n v="1000"/>
    <n v="1280"/>
    <x v="0"/>
    <x v="0"/>
    <s v="USD"/>
    <n v="1413176340"/>
    <n v="1412091423"/>
    <b v="0"/>
    <n v="34"/>
    <x v="0"/>
    <x v="40"/>
    <n v="128"/>
    <n v="37.647058823529413"/>
    <x v="1"/>
    <x v="40"/>
  </r>
  <r>
    <x v="2937"/>
    <x v="2936"/>
    <x v="2935"/>
    <n v="1500"/>
    <n v="2000"/>
    <x v="0"/>
    <x v="1"/>
    <s v="GBP"/>
    <n v="1405249113"/>
    <n v="1402657113"/>
    <b v="0"/>
    <n v="55"/>
    <x v="0"/>
    <x v="40"/>
    <n v="133.33333333333331"/>
    <n v="36.363636363636367"/>
    <x v="1"/>
    <x v="40"/>
  </r>
  <r>
    <x v="2938"/>
    <x v="2937"/>
    <x v="2936"/>
    <n v="4000"/>
    <n v="4055"/>
    <x v="0"/>
    <x v="0"/>
    <s v="USD"/>
    <n v="1422636814"/>
    <n v="1420044814"/>
    <b v="0"/>
    <n v="32"/>
    <x v="0"/>
    <x v="40"/>
    <n v="101.375"/>
    <n v="126.71875"/>
    <x v="1"/>
    <x v="40"/>
  </r>
  <r>
    <x v="2939"/>
    <x v="2938"/>
    <x v="2937"/>
    <n v="8000"/>
    <n v="8230"/>
    <x v="0"/>
    <x v="0"/>
    <s v="USD"/>
    <n v="1409187600"/>
    <n v="1406316312"/>
    <b v="0"/>
    <n v="25"/>
    <x v="0"/>
    <x v="40"/>
    <n v="102.875"/>
    <n v="329.2"/>
    <x v="1"/>
    <x v="40"/>
  </r>
  <r>
    <x v="2940"/>
    <x v="2939"/>
    <x v="2938"/>
    <n v="2500"/>
    <n v="2681"/>
    <x v="0"/>
    <x v="0"/>
    <s v="USD"/>
    <n v="1421606018"/>
    <n v="1418150018"/>
    <b v="0"/>
    <n v="33"/>
    <x v="0"/>
    <x v="40"/>
    <n v="107.24000000000001"/>
    <n v="81.242424242424249"/>
    <x v="1"/>
    <x v="40"/>
  </r>
  <r>
    <x v="2941"/>
    <x v="2940"/>
    <x v="2939"/>
    <n v="25000"/>
    <n v="1"/>
    <x v="2"/>
    <x v="0"/>
    <s v="USD"/>
    <n v="1425250955"/>
    <n v="1422658955"/>
    <b v="0"/>
    <n v="1"/>
    <x v="1"/>
    <x v="38"/>
    <n v="4.0000000000000001E-3"/>
    <n v="1"/>
    <x v="1"/>
    <x v="38"/>
  </r>
  <r>
    <x v="2942"/>
    <x v="2941"/>
    <x v="2940"/>
    <n v="200000"/>
    <n v="40850"/>
    <x v="2"/>
    <x v="5"/>
    <s v="CAD"/>
    <n v="1450297080"/>
    <n v="1448565459"/>
    <b v="0"/>
    <n v="202"/>
    <x v="1"/>
    <x v="38"/>
    <n v="20.424999999999997"/>
    <n v="202.22772277227722"/>
    <x v="1"/>
    <x v="38"/>
  </r>
  <r>
    <x v="2943"/>
    <x v="2942"/>
    <x v="2941"/>
    <n v="3000"/>
    <n v="0"/>
    <x v="2"/>
    <x v="0"/>
    <s v="USD"/>
    <n v="1428894380"/>
    <n v="1426302380"/>
    <b v="0"/>
    <n v="0"/>
    <x v="1"/>
    <x v="38"/>
    <n v="0"/>
    <e v="#DIV/0!"/>
    <x v="1"/>
    <x v="38"/>
  </r>
  <r>
    <x v="2944"/>
    <x v="2943"/>
    <x v="2942"/>
    <n v="10000"/>
    <n v="100"/>
    <x v="2"/>
    <x v="0"/>
    <s v="USD"/>
    <n v="1433714198"/>
    <n v="1431122198"/>
    <b v="0"/>
    <n v="1"/>
    <x v="1"/>
    <x v="38"/>
    <n v="1"/>
    <n v="100"/>
    <x v="1"/>
    <x v="38"/>
  </r>
  <r>
    <x v="2945"/>
    <x v="2944"/>
    <x v="2943"/>
    <n v="50000"/>
    <n v="0"/>
    <x v="2"/>
    <x v="0"/>
    <s v="USD"/>
    <n v="1432437660"/>
    <n v="1429845660"/>
    <b v="0"/>
    <n v="0"/>
    <x v="1"/>
    <x v="38"/>
    <n v="0"/>
    <e v="#DIV/0!"/>
    <x v="1"/>
    <x v="38"/>
  </r>
  <r>
    <x v="2946"/>
    <x v="2945"/>
    <x v="2944"/>
    <n v="2000"/>
    <n v="2"/>
    <x v="2"/>
    <x v="1"/>
    <s v="GBP"/>
    <n v="1471265092"/>
    <n v="1468673092"/>
    <b v="0"/>
    <n v="2"/>
    <x v="1"/>
    <x v="38"/>
    <n v="0.1"/>
    <n v="1"/>
    <x v="1"/>
    <x v="38"/>
  </r>
  <r>
    <x v="2947"/>
    <x v="2946"/>
    <x v="2945"/>
    <n v="25000"/>
    <n v="1072"/>
    <x v="2"/>
    <x v="0"/>
    <s v="USD"/>
    <n v="1480007460"/>
    <n v="1475760567"/>
    <b v="0"/>
    <n v="13"/>
    <x v="1"/>
    <x v="38"/>
    <n v="4.2880000000000003"/>
    <n v="82.461538461538467"/>
    <x v="1"/>
    <x v="38"/>
  </r>
  <r>
    <x v="2948"/>
    <x v="2947"/>
    <x v="2946"/>
    <n v="500000"/>
    <n v="24"/>
    <x v="2"/>
    <x v="0"/>
    <s v="USD"/>
    <n v="1433259293"/>
    <n v="1428075293"/>
    <b v="0"/>
    <n v="9"/>
    <x v="1"/>
    <x v="38"/>
    <n v="4.8000000000000004E-3"/>
    <n v="2.6666666666666665"/>
    <x v="1"/>
    <x v="38"/>
  </r>
  <r>
    <x v="2949"/>
    <x v="2948"/>
    <x v="2947"/>
    <n v="1000"/>
    <n v="25"/>
    <x v="2"/>
    <x v="0"/>
    <s v="USD"/>
    <n v="1447965917"/>
    <n v="1445370317"/>
    <b v="0"/>
    <n v="2"/>
    <x v="1"/>
    <x v="38"/>
    <n v="2.5"/>
    <n v="12.5"/>
    <x v="1"/>
    <x v="38"/>
  </r>
  <r>
    <x v="2950"/>
    <x v="2949"/>
    <x v="2948"/>
    <n v="5000000"/>
    <n v="0"/>
    <x v="2"/>
    <x v="0"/>
    <s v="USD"/>
    <n v="1453538752"/>
    <n v="1450946752"/>
    <b v="0"/>
    <n v="0"/>
    <x v="1"/>
    <x v="38"/>
    <n v="0"/>
    <e v="#DIV/0!"/>
    <x v="1"/>
    <x v="38"/>
  </r>
  <r>
    <x v="2951"/>
    <x v="2950"/>
    <x v="2949"/>
    <n v="50000"/>
    <n v="1096"/>
    <x v="1"/>
    <x v="0"/>
    <s v="USD"/>
    <n v="1412536573"/>
    <n v="1408648573"/>
    <b v="0"/>
    <n v="58"/>
    <x v="1"/>
    <x v="38"/>
    <n v="2.1919999999999997"/>
    <n v="18.896551724137932"/>
    <x v="1"/>
    <x v="38"/>
  </r>
  <r>
    <x v="2952"/>
    <x v="2951"/>
    <x v="2950"/>
    <n v="20000"/>
    <n v="1605"/>
    <x v="1"/>
    <x v="0"/>
    <s v="USD"/>
    <n v="1476676800"/>
    <n v="1473957239"/>
    <b v="0"/>
    <n v="8"/>
    <x v="1"/>
    <x v="38"/>
    <n v="8.0250000000000004"/>
    <n v="200.625"/>
    <x v="1"/>
    <x v="38"/>
  </r>
  <r>
    <x v="2953"/>
    <x v="2952"/>
    <x v="2951"/>
    <n v="400000"/>
    <n v="605"/>
    <x v="1"/>
    <x v="0"/>
    <s v="USD"/>
    <n v="1444330821"/>
    <n v="1441738821"/>
    <b v="0"/>
    <n v="3"/>
    <x v="1"/>
    <x v="38"/>
    <n v="0.15125"/>
    <n v="201.66666666666666"/>
    <x v="1"/>
    <x v="38"/>
  </r>
  <r>
    <x v="2954"/>
    <x v="2953"/>
    <x v="2952"/>
    <n v="15000"/>
    <n v="0"/>
    <x v="1"/>
    <x v="0"/>
    <s v="USD"/>
    <n v="1489669203"/>
    <n v="1487944803"/>
    <b v="0"/>
    <n v="0"/>
    <x v="1"/>
    <x v="38"/>
    <n v="0"/>
    <e v="#DIV/0!"/>
    <x v="1"/>
    <x v="38"/>
  </r>
  <r>
    <x v="2955"/>
    <x v="2954"/>
    <x v="2953"/>
    <n v="1200"/>
    <n v="715"/>
    <x v="1"/>
    <x v="0"/>
    <s v="USD"/>
    <n v="1434476849"/>
    <n v="1431884849"/>
    <b v="0"/>
    <n v="11"/>
    <x v="1"/>
    <x v="38"/>
    <n v="59.583333333333336"/>
    <n v="65"/>
    <x v="1"/>
    <x v="38"/>
  </r>
  <r>
    <x v="2956"/>
    <x v="2955"/>
    <x v="2954"/>
    <n v="7900"/>
    <n v="1322"/>
    <x v="1"/>
    <x v="0"/>
    <s v="USD"/>
    <n v="1462402850"/>
    <n v="1459810850"/>
    <b v="0"/>
    <n v="20"/>
    <x v="1"/>
    <x v="38"/>
    <n v="16.734177215189874"/>
    <n v="66.099999999999994"/>
    <x v="1"/>
    <x v="38"/>
  </r>
  <r>
    <x v="2957"/>
    <x v="2956"/>
    <x v="2955"/>
    <n v="15000"/>
    <n v="280"/>
    <x v="1"/>
    <x v="0"/>
    <s v="USD"/>
    <n v="1427498172"/>
    <n v="1422317772"/>
    <b v="0"/>
    <n v="3"/>
    <x v="1"/>
    <x v="38"/>
    <n v="1.8666666666666669"/>
    <n v="93.333333333333329"/>
    <x v="1"/>
    <x v="38"/>
  </r>
  <r>
    <x v="2958"/>
    <x v="2957"/>
    <x v="2956"/>
    <n v="80000"/>
    <n v="0"/>
    <x v="1"/>
    <x v="0"/>
    <s v="USD"/>
    <n v="1462729317"/>
    <n v="1457548917"/>
    <b v="0"/>
    <n v="0"/>
    <x v="1"/>
    <x v="38"/>
    <n v="0"/>
    <e v="#DIV/0!"/>
    <x v="1"/>
    <x v="38"/>
  </r>
  <r>
    <x v="2959"/>
    <x v="2958"/>
    <x v="2957"/>
    <n v="10000"/>
    <n v="0"/>
    <x v="1"/>
    <x v="1"/>
    <s v="GBP"/>
    <n v="1465258325"/>
    <n v="1462666325"/>
    <b v="0"/>
    <n v="0"/>
    <x v="1"/>
    <x v="38"/>
    <n v="0"/>
    <e v="#DIV/0!"/>
    <x v="1"/>
    <x v="38"/>
  </r>
  <r>
    <x v="2960"/>
    <x v="2959"/>
    <x v="2958"/>
    <n v="30000000"/>
    <n v="0"/>
    <x v="1"/>
    <x v="0"/>
    <s v="USD"/>
    <n v="1410459023"/>
    <n v="1407867023"/>
    <b v="0"/>
    <n v="0"/>
    <x v="1"/>
    <x v="38"/>
    <n v="0"/>
    <e v="#DIV/0!"/>
    <x v="1"/>
    <x v="38"/>
  </r>
  <r>
    <x v="2961"/>
    <x v="2960"/>
    <x v="2959"/>
    <n v="5000"/>
    <n v="5481"/>
    <x v="0"/>
    <x v="0"/>
    <s v="USD"/>
    <n v="1427342400"/>
    <n v="1424927159"/>
    <b v="0"/>
    <n v="108"/>
    <x v="0"/>
    <x v="6"/>
    <n v="109.62"/>
    <n v="50.75"/>
    <x v="1"/>
    <x v="6"/>
  </r>
  <r>
    <x v="2962"/>
    <x v="2961"/>
    <x v="2960"/>
    <n v="1000"/>
    <n v="1218"/>
    <x v="0"/>
    <x v="0"/>
    <s v="USD"/>
    <n v="1425193140"/>
    <n v="1422769906"/>
    <b v="0"/>
    <n v="20"/>
    <x v="0"/>
    <x v="6"/>
    <n v="121.8"/>
    <n v="60.9"/>
    <x v="1"/>
    <x v="6"/>
  </r>
  <r>
    <x v="2963"/>
    <x v="2962"/>
    <x v="2961"/>
    <n v="10000"/>
    <n v="10685"/>
    <x v="0"/>
    <x v="0"/>
    <s v="USD"/>
    <n v="1435835824"/>
    <n v="1433243824"/>
    <b v="0"/>
    <n v="98"/>
    <x v="0"/>
    <x v="6"/>
    <n v="106.85"/>
    <n v="109.03061224489795"/>
    <x v="1"/>
    <x v="6"/>
  </r>
  <r>
    <x v="2964"/>
    <x v="2963"/>
    <x v="2962"/>
    <n v="5000"/>
    <n v="5035.6899999999996"/>
    <x v="0"/>
    <x v="0"/>
    <s v="USD"/>
    <n v="1407360720"/>
    <n v="1404769819"/>
    <b v="0"/>
    <n v="196"/>
    <x v="0"/>
    <x v="6"/>
    <n v="100.71379999999999"/>
    <n v="25.692295918367346"/>
    <x v="1"/>
    <x v="6"/>
  </r>
  <r>
    <x v="2965"/>
    <x v="2964"/>
    <x v="2963"/>
    <n v="1500"/>
    <n v="1635"/>
    <x v="0"/>
    <x v="0"/>
    <s v="USD"/>
    <n v="1436290233"/>
    <n v="1433698233"/>
    <b v="0"/>
    <n v="39"/>
    <x v="0"/>
    <x v="6"/>
    <n v="109.00000000000001"/>
    <n v="41.92307692307692"/>
    <x v="1"/>
    <x v="6"/>
  </r>
  <r>
    <x v="2966"/>
    <x v="2965"/>
    <x v="2964"/>
    <n v="10000"/>
    <n v="11363"/>
    <x v="0"/>
    <x v="0"/>
    <s v="USD"/>
    <n v="1442425412"/>
    <n v="1439833412"/>
    <b v="0"/>
    <n v="128"/>
    <x v="0"/>
    <x v="6"/>
    <n v="113.63000000000001"/>
    <n v="88.7734375"/>
    <x v="1"/>
    <x v="6"/>
  </r>
  <r>
    <x v="2967"/>
    <x v="2966"/>
    <x v="2965"/>
    <n v="5000"/>
    <n v="5696"/>
    <x v="0"/>
    <x v="0"/>
    <s v="USD"/>
    <n v="1425872692"/>
    <n v="1423284292"/>
    <b v="0"/>
    <n v="71"/>
    <x v="0"/>
    <x v="6"/>
    <n v="113.92"/>
    <n v="80.225352112676063"/>
    <x v="1"/>
    <x v="6"/>
  </r>
  <r>
    <x v="2968"/>
    <x v="2967"/>
    <x v="2966"/>
    <n v="3500"/>
    <n v="3710"/>
    <x v="0"/>
    <x v="0"/>
    <s v="USD"/>
    <n v="1471406340"/>
    <n v="1470227660"/>
    <b v="0"/>
    <n v="47"/>
    <x v="0"/>
    <x v="6"/>
    <n v="106"/>
    <n v="78.936170212765958"/>
    <x v="1"/>
    <x v="6"/>
  </r>
  <r>
    <x v="2969"/>
    <x v="2968"/>
    <x v="2967"/>
    <n v="1000"/>
    <n v="1625"/>
    <x v="0"/>
    <x v="5"/>
    <s v="CAD"/>
    <n v="1430693460"/>
    <n v="1428087153"/>
    <b v="0"/>
    <n v="17"/>
    <x v="0"/>
    <x v="6"/>
    <n v="162.5"/>
    <n v="95.588235294117652"/>
    <x v="1"/>
    <x v="6"/>
  </r>
  <r>
    <x v="2970"/>
    <x v="2969"/>
    <x v="2968"/>
    <n v="6000"/>
    <n v="6360"/>
    <x v="0"/>
    <x v="0"/>
    <s v="USD"/>
    <n v="1405699451"/>
    <n v="1403107451"/>
    <b v="0"/>
    <n v="91"/>
    <x v="0"/>
    <x v="6"/>
    <n v="106"/>
    <n v="69.890109890109883"/>
    <x v="1"/>
    <x v="6"/>
  </r>
  <r>
    <x v="2971"/>
    <x v="2970"/>
    <x v="2969"/>
    <n v="3200"/>
    <n v="3205"/>
    <x v="0"/>
    <x v="0"/>
    <s v="USD"/>
    <n v="1409500078"/>
    <n v="1406908078"/>
    <b v="0"/>
    <n v="43"/>
    <x v="0"/>
    <x v="6"/>
    <n v="100.15624999999999"/>
    <n v="74.534883720930239"/>
    <x v="1"/>
    <x v="6"/>
  </r>
  <r>
    <x v="2972"/>
    <x v="2971"/>
    <x v="2970"/>
    <n v="2000"/>
    <n v="2107"/>
    <x v="0"/>
    <x v="0"/>
    <s v="USD"/>
    <n v="1480899600"/>
    <n v="1479609520"/>
    <b v="0"/>
    <n v="17"/>
    <x v="0"/>
    <x v="6"/>
    <n v="105.35000000000001"/>
    <n v="123.94117647058823"/>
    <x v="1"/>
    <x v="6"/>
  </r>
  <r>
    <x v="2973"/>
    <x v="2972"/>
    <x v="2971"/>
    <n v="5000"/>
    <n v="8740"/>
    <x v="0"/>
    <x v="0"/>
    <s v="USD"/>
    <n v="1451620800"/>
    <n v="1449171508"/>
    <b v="0"/>
    <n v="33"/>
    <x v="0"/>
    <x v="6"/>
    <n v="174.8"/>
    <n v="264.84848484848487"/>
    <x v="1"/>
    <x v="6"/>
  </r>
  <r>
    <x v="2974"/>
    <x v="2973"/>
    <x v="2972"/>
    <n v="5000"/>
    <n v="5100"/>
    <x v="0"/>
    <x v="0"/>
    <s v="USD"/>
    <n v="1411695300"/>
    <n v="1409275671"/>
    <b v="0"/>
    <n v="87"/>
    <x v="0"/>
    <x v="6"/>
    <n v="102"/>
    <n v="58.620689655172413"/>
    <x v="1"/>
    <x v="6"/>
  </r>
  <r>
    <x v="2975"/>
    <x v="2974"/>
    <x v="2973"/>
    <n v="8000"/>
    <n v="8010"/>
    <x v="0"/>
    <x v="0"/>
    <s v="USD"/>
    <n v="1417057200"/>
    <n v="1414599886"/>
    <b v="0"/>
    <n v="113"/>
    <x v="0"/>
    <x v="6"/>
    <n v="100.125"/>
    <n v="70.884955752212392"/>
    <x v="1"/>
    <x v="6"/>
  </r>
  <r>
    <x v="2976"/>
    <x v="2975"/>
    <x v="2974"/>
    <n v="70"/>
    <n v="120"/>
    <x v="0"/>
    <x v="1"/>
    <s v="GBP"/>
    <n v="1457870400"/>
    <n v="1456421530"/>
    <b v="0"/>
    <n v="14"/>
    <x v="0"/>
    <x v="6"/>
    <n v="171.42857142857142"/>
    <n v="8.5714285714285712"/>
    <x v="1"/>
    <x v="6"/>
  </r>
  <r>
    <x v="2977"/>
    <x v="2976"/>
    <x v="2975"/>
    <n v="3000"/>
    <n v="3407"/>
    <x v="0"/>
    <x v="0"/>
    <s v="USD"/>
    <n v="1427076840"/>
    <n v="1421960934"/>
    <b v="0"/>
    <n v="30"/>
    <x v="0"/>
    <x v="6"/>
    <n v="113.56666666666666"/>
    <n v="113.56666666666666"/>
    <x v="1"/>
    <x v="6"/>
  </r>
  <r>
    <x v="2978"/>
    <x v="2977"/>
    <x v="2976"/>
    <n v="750"/>
    <n v="971"/>
    <x v="0"/>
    <x v="0"/>
    <s v="USD"/>
    <n v="1413784740"/>
    <n v="1412954547"/>
    <b v="0"/>
    <n v="16"/>
    <x v="0"/>
    <x v="6"/>
    <n v="129.46666666666667"/>
    <n v="60.6875"/>
    <x v="1"/>
    <x v="6"/>
  </r>
  <r>
    <x v="2979"/>
    <x v="2978"/>
    <x v="2977"/>
    <n v="5000"/>
    <n v="5070"/>
    <x v="0"/>
    <x v="0"/>
    <s v="USD"/>
    <n v="1420524000"/>
    <n v="1419104823"/>
    <b v="0"/>
    <n v="46"/>
    <x v="0"/>
    <x v="6"/>
    <n v="101.4"/>
    <n v="110.21739130434783"/>
    <x v="1"/>
    <x v="6"/>
  </r>
  <r>
    <x v="2980"/>
    <x v="2979"/>
    <x v="2978"/>
    <n v="3000"/>
    <n v="3275"/>
    <x v="0"/>
    <x v="0"/>
    <s v="USD"/>
    <n v="1440381600"/>
    <n v="1438639130"/>
    <b v="0"/>
    <n v="24"/>
    <x v="0"/>
    <x v="6"/>
    <n v="109.16666666666666"/>
    <n v="136.45833333333334"/>
    <x v="1"/>
    <x v="6"/>
  </r>
  <r>
    <x v="2981"/>
    <x v="2980"/>
    <x v="2979"/>
    <n v="4000"/>
    <n v="5157"/>
    <x v="0"/>
    <x v="17"/>
    <s v="EUR"/>
    <n v="1443014756"/>
    <n v="1439126756"/>
    <b v="1"/>
    <n v="97"/>
    <x v="0"/>
    <x v="38"/>
    <n v="128.92500000000001"/>
    <n v="53.164948453608247"/>
    <x v="1"/>
    <x v="38"/>
  </r>
  <r>
    <x v="2982"/>
    <x v="2981"/>
    <x v="2980"/>
    <n v="5000"/>
    <n v="5103"/>
    <x v="0"/>
    <x v="1"/>
    <s v="GBP"/>
    <n v="1455208143"/>
    <n v="1452616143"/>
    <b v="1"/>
    <n v="59"/>
    <x v="0"/>
    <x v="38"/>
    <n v="102.06"/>
    <n v="86.491525423728817"/>
    <x v="1"/>
    <x v="38"/>
  </r>
  <r>
    <x v="2983"/>
    <x v="2982"/>
    <x v="2981"/>
    <n v="116000"/>
    <n v="169985.91"/>
    <x v="0"/>
    <x v="0"/>
    <s v="USD"/>
    <n v="1415722236"/>
    <n v="1410534636"/>
    <b v="1"/>
    <n v="1095"/>
    <x v="0"/>
    <x v="38"/>
    <n v="146.53957758620692"/>
    <n v="155.23827397260274"/>
    <x v="1"/>
    <x v="38"/>
  </r>
  <r>
    <x v="2984"/>
    <x v="2983"/>
    <x v="2982"/>
    <n v="25000"/>
    <n v="25088"/>
    <x v="0"/>
    <x v="0"/>
    <s v="USD"/>
    <n v="1472020881"/>
    <n v="1469428881"/>
    <b v="1"/>
    <n v="218"/>
    <x v="0"/>
    <x v="38"/>
    <n v="100.352"/>
    <n v="115.08256880733946"/>
    <x v="1"/>
    <x v="38"/>
  </r>
  <r>
    <x v="2985"/>
    <x v="2984"/>
    <x v="2983"/>
    <n v="10000"/>
    <n v="12165"/>
    <x v="0"/>
    <x v="4"/>
    <s v="NZD"/>
    <n v="1477886400"/>
    <n v="1476228128"/>
    <b v="0"/>
    <n v="111"/>
    <x v="0"/>
    <x v="38"/>
    <n v="121.64999999999999"/>
    <n v="109.5945945945946"/>
    <x v="1"/>
    <x v="38"/>
  </r>
  <r>
    <x v="2986"/>
    <x v="2985"/>
    <x v="2984"/>
    <n v="2400"/>
    <n v="2532"/>
    <x v="0"/>
    <x v="1"/>
    <s v="GBP"/>
    <n v="1462100406"/>
    <n v="1456920006"/>
    <b v="0"/>
    <n v="56"/>
    <x v="0"/>
    <x v="38"/>
    <n v="105.5"/>
    <n v="45.214285714285715"/>
    <x v="1"/>
    <x v="38"/>
  </r>
  <r>
    <x v="2987"/>
    <x v="2986"/>
    <x v="2985"/>
    <n v="25000"/>
    <n v="27600.2"/>
    <x v="0"/>
    <x v="0"/>
    <s v="USD"/>
    <n v="1476316800"/>
    <n v="1473837751"/>
    <b v="0"/>
    <n v="265"/>
    <x v="0"/>
    <x v="38"/>
    <n v="110.4008"/>
    <n v="104.15169811320754"/>
    <x v="1"/>
    <x v="38"/>
  </r>
  <r>
    <x v="2988"/>
    <x v="2987"/>
    <x v="2986"/>
    <n v="1000"/>
    <n v="1000"/>
    <x v="0"/>
    <x v="1"/>
    <s v="GBP"/>
    <n v="1466412081"/>
    <n v="1463820081"/>
    <b v="0"/>
    <n v="28"/>
    <x v="0"/>
    <x v="38"/>
    <n v="100"/>
    <n v="35.714285714285715"/>
    <x v="1"/>
    <x v="38"/>
  </r>
  <r>
    <x v="2989"/>
    <x v="2988"/>
    <x v="2987"/>
    <n v="20000"/>
    <n v="35307"/>
    <x v="0"/>
    <x v="0"/>
    <s v="USD"/>
    <n v="1450673940"/>
    <n v="1448756962"/>
    <b v="0"/>
    <n v="364"/>
    <x v="0"/>
    <x v="38"/>
    <n v="176.535"/>
    <n v="96.997252747252745"/>
    <x v="1"/>
    <x v="38"/>
  </r>
  <r>
    <x v="2990"/>
    <x v="2989"/>
    <x v="2988"/>
    <n v="10000"/>
    <n v="10000"/>
    <x v="0"/>
    <x v="0"/>
    <s v="USD"/>
    <n v="1452174420"/>
    <n v="1449150420"/>
    <b v="0"/>
    <n v="27"/>
    <x v="0"/>
    <x v="38"/>
    <n v="100"/>
    <n v="370.37037037037038"/>
    <x v="1"/>
    <x v="38"/>
  </r>
  <r>
    <x v="2991"/>
    <x v="2990"/>
    <x v="2989"/>
    <n v="8500"/>
    <n v="8780"/>
    <x v="0"/>
    <x v="0"/>
    <s v="USD"/>
    <n v="1485547530"/>
    <n v="1483646730"/>
    <b v="0"/>
    <n v="93"/>
    <x v="0"/>
    <x v="38"/>
    <n v="103.29411764705883"/>
    <n v="94.408602150537632"/>
    <x v="1"/>
    <x v="38"/>
  </r>
  <r>
    <x v="2992"/>
    <x v="2991"/>
    <x v="2990"/>
    <n v="3000"/>
    <n v="3135"/>
    <x v="0"/>
    <x v="0"/>
    <s v="USD"/>
    <n v="1476037510"/>
    <n v="1473445510"/>
    <b v="0"/>
    <n v="64"/>
    <x v="0"/>
    <x v="38"/>
    <n v="104.5"/>
    <n v="48.984375"/>
    <x v="1"/>
    <x v="38"/>
  </r>
  <r>
    <x v="2993"/>
    <x v="2992"/>
    <x v="2991"/>
    <n v="1000"/>
    <n v="1003"/>
    <x v="0"/>
    <x v="0"/>
    <s v="USD"/>
    <n v="1455998867"/>
    <n v="1453406867"/>
    <b v="0"/>
    <n v="22"/>
    <x v="0"/>
    <x v="38"/>
    <n v="100.29999999999998"/>
    <n v="45.590909090909093"/>
    <x v="1"/>
    <x v="38"/>
  </r>
  <r>
    <x v="2994"/>
    <x v="2993"/>
    <x v="2992"/>
    <n v="300"/>
    <n v="1373.24"/>
    <x v="0"/>
    <x v="1"/>
    <s v="GBP"/>
    <n v="1412335772"/>
    <n v="1409743772"/>
    <b v="0"/>
    <n v="59"/>
    <x v="0"/>
    <x v="38"/>
    <n v="457.74666666666673"/>
    <n v="23.275254237288134"/>
    <x v="1"/>
    <x v="38"/>
  </r>
  <r>
    <x v="2995"/>
    <x v="2994"/>
    <x v="2993"/>
    <n v="15000"/>
    <n v="15744"/>
    <x v="0"/>
    <x v="0"/>
    <s v="USD"/>
    <n v="1484841471"/>
    <n v="1482249471"/>
    <b v="0"/>
    <n v="249"/>
    <x v="0"/>
    <x v="38"/>
    <n v="104.96000000000001"/>
    <n v="63.2289156626506"/>
    <x v="1"/>
    <x v="38"/>
  </r>
  <r>
    <x v="2996"/>
    <x v="2995"/>
    <x v="2994"/>
    <n v="35000"/>
    <n v="60180"/>
    <x v="0"/>
    <x v="0"/>
    <s v="USD"/>
    <n v="1432677240"/>
    <n v="1427493240"/>
    <b v="0"/>
    <n v="392"/>
    <x v="0"/>
    <x v="38"/>
    <n v="171.94285714285715"/>
    <n v="153.5204081632653"/>
    <x v="1"/>
    <x v="38"/>
  </r>
  <r>
    <x v="2997"/>
    <x v="2996"/>
    <x v="2995"/>
    <n v="10000"/>
    <n v="10373"/>
    <x v="0"/>
    <x v="0"/>
    <s v="USD"/>
    <n v="1488171540"/>
    <n v="1486661793"/>
    <b v="0"/>
    <n v="115"/>
    <x v="0"/>
    <x v="38"/>
    <n v="103.73000000000002"/>
    <n v="90.2"/>
    <x v="1"/>
    <x v="38"/>
  </r>
  <r>
    <x v="2998"/>
    <x v="2997"/>
    <x v="2996"/>
    <n v="50000"/>
    <n v="51514.5"/>
    <x v="0"/>
    <x v="0"/>
    <s v="USD"/>
    <n v="1402892700"/>
    <n v="1400474329"/>
    <b v="0"/>
    <n v="433"/>
    <x v="0"/>
    <x v="38"/>
    <n v="103.029"/>
    <n v="118.97113163972287"/>
    <x v="1"/>
    <x v="38"/>
  </r>
  <r>
    <x v="2999"/>
    <x v="2998"/>
    <x v="2997"/>
    <n v="1350"/>
    <n v="1605"/>
    <x v="0"/>
    <x v="0"/>
    <s v="USD"/>
    <n v="1488333600"/>
    <n v="1487094360"/>
    <b v="0"/>
    <n v="20"/>
    <x v="0"/>
    <x v="38"/>
    <n v="118.88888888888889"/>
    <n v="80.25"/>
    <x v="1"/>
    <x v="38"/>
  </r>
  <r>
    <x v="3000"/>
    <x v="2999"/>
    <x v="2998"/>
    <n v="500"/>
    <n v="500"/>
    <x v="0"/>
    <x v="0"/>
    <s v="USD"/>
    <n v="1485885600"/>
    <n v="1484682670"/>
    <b v="0"/>
    <n v="8"/>
    <x v="0"/>
    <x v="38"/>
    <n v="100"/>
    <n v="62.5"/>
    <x v="1"/>
    <x v="38"/>
  </r>
  <r>
    <x v="3001"/>
    <x v="3000"/>
    <x v="2999"/>
    <n v="7214"/>
    <n v="22991.01"/>
    <x v="0"/>
    <x v="0"/>
    <s v="USD"/>
    <n v="1468445382"/>
    <n v="1465853382"/>
    <b v="0"/>
    <n v="175"/>
    <x v="0"/>
    <x v="38"/>
    <n v="318.69988910451895"/>
    <n v="131.37719999999999"/>
    <x v="1"/>
    <x v="38"/>
  </r>
  <r>
    <x v="3002"/>
    <x v="3001"/>
    <x v="3000"/>
    <n v="7000"/>
    <n v="7595.43"/>
    <x v="0"/>
    <x v="0"/>
    <s v="USD"/>
    <n v="1356552252"/>
    <n v="1353960252"/>
    <b v="0"/>
    <n v="104"/>
    <x v="0"/>
    <x v="38"/>
    <n v="108.50614285714286"/>
    <n v="73.032980769230775"/>
    <x v="1"/>
    <x v="38"/>
  </r>
  <r>
    <x v="3003"/>
    <x v="3002"/>
    <x v="3001"/>
    <n v="3000"/>
    <n v="3035"/>
    <x v="0"/>
    <x v="0"/>
    <s v="USD"/>
    <n v="1456811940"/>
    <n v="1454098976"/>
    <b v="0"/>
    <n v="17"/>
    <x v="0"/>
    <x v="38"/>
    <n v="101.16666666666667"/>
    <n v="178.52941176470588"/>
    <x v="1"/>
    <x v="38"/>
  </r>
  <r>
    <x v="3004"/>
    <x v="3003"/>
    <x v="3002"/>
    <n v="40000"/>
    <n v="45126"/>
    <x v="0"/>
    <x v="0"/>
    <s v="USD"/>
    <n v="1416089324"/>
    <n v="1413493724"/>
    <b v="0"/>
    <n v="277"/>
    <x v="0"/>
    <x v="38"/>
    <n v="112.815"/>
    <n v="162.90974729241879"/>
    <x v="1"/>
    <x v="38"/>
  </r>
  <r>
    <x v="3005"/>
    <x v="3004"/>
    <x v="3003"/>
    <n v="10600"/>
    <n v="12772.6"/>
    <x v="0"/>
    <x v="0"/>
    <s v="USD"/>
    <n v="1412611905"/>
    <n v="1410019905"/>
    <b v="0"/>
    <n v="118"/>
    <x v="0"/>
    <x v="38"/>
    <n v="120.49622641509434"/>
    <n v="108.24237288135593"/>
    <x v="1"/>
    <x v="38"/>
  </r>
  <r>
    <x v="3006"/>
    <x v="3005"/>
    <x v="3004"/>
    <n v="8000"/>
    <n v="8620"/>
    <x v="0"/>
    <x v="5"/>
    <s v="CAD"/>
    <n v="1418580591"/>
    <n v="1415988591"/>
    <b v="0"/>
    <n v="97"/>
    <x v="0"/>
    <x v="38"/>
    <n v="107.74999999999999"/>
    <n v="88.865979381443296"/>
    <x v="1"/>
    <x v="38"/>
  </r>
  <r>
    <x v="3007"/>
    <x v="3006"/>
    <x v="3005"/>
    <n v="600"/>
    <n v="1080"/>
    <x v="0"/>
    <x v="0"/>
    <s v="USD"/>
    <n v="1429938683"/>
    <n v="1428124283"/>
    <b v="0"/>
    <n v="20"/>
    <x v="0"/>
    <x v="38"/>
    <n v="180"/>
    <n v="54"/>
    <x v="1"/>
    <x v="38"/>
  </r>
  <r>
    <x v="3008"/>
    <x v="3007"/>
    <x v="3006"/>
    <n v="3000"/>
    <n v="3035"/>
    <x v="0"/>
    <x v="0"/>
    <s v="USD"/>
    <n v="1453352719"/>
    <n v="1450760719"/>
    <b v="0"/>
    <n v="26"/>
    <x v="0"/>
    <x v="38"/>
    <n v="101.16666666666667"/>
    <n v="116.73076923076923"/>
    <x v="1"/>
    <x v="38"/>
  </r>
  <r>
    <x v="3009"/>
    <x v="3008"/>
    <x v="3007"/>
    <n v="25000"/>
    <n v="29939"/>
    <x v="0"/>
    <x v="0"/>
    <s v="USD"/>
    <n v="1417012840"/>
    <n v="1414417240"/>
    <b v="0"/>
    <n v="128"/>
    <x v="0"/>
    <x v="38"/>
    <n v="119.756"/>
    <n v="233.8984375"/>
    <x v="1"/>
    <x v="38"/>
  </r>
  <r>
    <x v="3010"/>
    <x v="3009"/>
    <x v="3008"/>
    <n v="1500"/>
    <n v="2370"/>
    <x v="0"/>
    <x v="0"/>
    <s v="USD"/>
    <n v="1424548719"/>
    <n v="1419364719"/>
    <b v="0"/>
    <n v="15"/>
    <x v="0"/>
    <x v="38"/>
    <n v="158"/>
    <n v="158"/>
    <x v="1"/>
    <x v="38"/>
  </r>
  <r>
    <x v="3011"/>
    <x v="3010"/>
    <x v="3009"/>
    <n v="300"/>
    <n v="371"/>
    <x v="0"/>
    <x v="3"/>
    <s v="EUR"/>
    <n v="1450911540"/>
    <n v="1448536516"/>
    <b v="0"/>
    <n v="25"/>
    <x v="0"/>
    <x v="38"/>
    <n v="123.66666666666666"/>
    <n v="14.84"/>
    <x v="1"/>
    <x v="38"/>
  </r>
  <r>
    <x v="3012"/>
    <x v="3011"/>
    <x v="3010"/>
    <n v="4000"/>
    <n v="4685"/>
    <x v="0"/>
    <x v="0"/>
    <s v="USD"/>
    <n v="1423587130"/>
    <n v="1421772730"/>
    <b v="0"/>
    <n v="55"/>
    <x v="0"/>
    <x v="38"/>
    <n v="117.12499999999999"/>
    <n v="85.181818181818187"/>
    <x v="1"/>
    <x v="38"/>
  </r>
  <r>
    <x v="3013"/>
    <x v="3012"/>
    <x v="3011"/>
    <n v="10000"/>
    <n v="15696"/>
    <x v="0"/>
    <x v="0"/>
    <s v="USD"/>
    <n v="1434917049"/>
    <n v="1432325049"/>
    <b v="0"/>
    <n v="107"/>
    <x v="0"/>
    <x v="38"/>
    <n v="156.96"/>
    <n v="146.69158878504672"/>
    <x v="1"/>
    <x v="38"/>
  </r>
  <r>
    <x v="3014"/>
    <x v="3013"/>
    <x v="3012"/>
    <n v="25000"/>
    <n v="28276"/>
    <x v="0"/>
    <x v="0"/>
    <s v="USD"/>
    <n v="1415163600"/>
    <n v="1412737080"/>
    <b v="0"/>
    <n v="557"/>
    <x v="0"/>
    <x v="38"/>
    <n v="113.104"/>
    <n v="50.764811490125673"/>
    <x v="1"/>
    <x v="38"/>
  </r>
  <r>
    <x v="3015"/>
    <x v="3014"/>
    <x v="3013"/>
    <n v="3400"/>
    <n v="3508"/>
    <x v="0"/>
    <x v="0"/>
    <s v="USD"/>
    <n v="1402459200"/>
    <n v="1401125238"/>
    <b v="0"/>
    <n v="40"/>
    <x v="0"/>
    <x v="38"/>
    <n v="103.17647058823529"/>
    <n v="87.7"/>
    <x v="1"/>
    <x v="38"/>
  </r>
  <r>
    <x v="3016"/>
    <x v="3015"/>
    <x v="3014"/>
    <n v="8500"/>
    <n v="8722"/>
    <x v="0"/>
    <x v="0"/>
    <s v="USD"/>
    <n v="1405688952"/>
    <n v="1400504952"/>
    <b v="0"/>
    <n v="36"/>
    <x v="0"/>
    <x v="38"/>
    <n v="102.61176470588236"/>
    <n v="242.27777777777777"/>
    <x v="1"/>
    <x v="38"/>
  </r>
  <r>
    <x v="3017"/>
    <x v="3016"/>
    <x v="3015"/>
    <n v="22000"/>
    <n v="23285"/>
    <x v="0"/>
    <x v="0"/>
    <s v="USD"/>
    <n v="1408566243"/>
    <n v="1405974243"/>
    <b v="0"/>
    <n v="159"/>
    <x v="0"/>
    <x v="38"/>
    <n v="105.84090909090908"/>
    <n v="146.44654088050314"/>
    <x v="1"/>
    <x v="38"/>
  </r>
  <r>
    <x v="3018"/>
    <x v="3017"/>
    <x v="3016"/>
    <n v="4200"/>
    <n v="4230"/>
    <x v="0"/>
    <x v="6"/>
    <s v="EUR"/>
    <n v="1437429600"/>
    <n v="1433747376"/>
    <b v="0"/>
    <n v="41"/>
    <x v="0"/>
    <x v="38"/>
    <n v="100.71428571428571"/>
    <n v="103.17073170731707"/>
    <x v="1"/>
    <x v="38"/>
  </r>
  <r>
    <x v="3019"/>
    <x v="3018"/>
    <x v="3017"/>
    <n v="15000"/>
    <n v="18185"/>
    <x v="0"/>
    <x v="0"/>
    <s v="USD"/>
    <n v="1401159600"/>
    <n v="1398801620"/>
    <b v="0"/>
    <n v="226"/>
    <x v="0"/>
    <x v="38"/>
    <n v="121.23333333333332"/>
    <n v="80.464601769911511"/>
    <x v="1"/>
    <x v="38"/>
  </r>
  <r>
    <x v="3020"/>
    <x v="3019"/>
    <x v="3018"/>
    <n v="7000"/>
    <n v="7040"/>
    <x v="0"/>
    <x v="0"/>
    <s v="USD"/>
    <n v="1439583533"/>
    <n v="1434399533"/>
    <b v="0"/>
    <n v="30"/>
    <x v="0"/>
    <x v="38"/>
    <n v="100.57142857142858"/>
    <n v="234.66666666666666"/>
    <x v="1"/>
    <x v="38"/>
  </r>
  <r>
    <x v="3021"/>
    <x v="3020"/>
    <x v="3019"/>
    <n v="4500"/>
    <n v="5221"/>
    <x v="0"/>
    <x v="0"/>
    <s v="USD"/>
    <n v="1479794340"/>
    <n v="1476715869"/>
    <b v="0"/>
    <n v="103"/>
    <x v="0"/>
    <x v="38"/>
    <n v="116.02222222222223"/>
    <n v="50.689320388349515"/>
    <x v="1"/>
    <x v="38"/>
  </r>
  <r>
    <x v="3022"/>
    <x v="3021"/>
    <x v="3020"/>
    <n v="10000"/>
    <n v="10088"/>
    <x v="0"/>
    <x v="0"/>
    <s v="USD"/>
    <n v="1472338409"/>
    <n v="1468450409"/>
    <b v="0"/>
    <n v="62"/>
    <x v="0"/>
    <x v="38"/>
    <n v="100.88"/>
    <n v="162.70967741935485"/>
    <x v="1"/>
    <x v="38"/>
  </r>
  <r>
    <x v="3023"/>
    <x v="3022"/>
    <x v="3021"/>
    <n v="700"/>
    <n v="721"/>
    <x v="0"/>
    <x v="1"/>
    <s v="GBP"/>
    <n v="1434039186"/>
    <n v="1430151186"/>
    <b v="0"/>
    <n v="6"/>
    <x v="0"/>
    <x v="38"/>
    <n v="103"/>
    <n v="120.16666666666667"/>
    <x v="1"/>
    <x v="38"/>
  </r>
  <r>
    <x v="3024"/>
    <x v="3023"/>
    <x v="3022"/>
    <n v="5000"/>
    <n v="12321"/>
    <x v="0"/>
    <x v="0"/>
    <s v="USD"/>
    <n v="1349567475"/>
    <n v="1346975475"/>
    <b v="0"/>
    <n v="182"/>
    <x v="0"/>
    <x v="38"/>
    <n v="246.42"/>
    <n v="67.697802197802204"/>
    <x v="1"/>
    <x v="38"/>
  </r>
  <r>
    <x v="3025"/>
    <x v="3024"/>
    <x v="3023"/>
    <n v="2500"/>
    <n v="7555"/>
    <x v="0"/>
    <x v="1"/>
    <s v="GBP"/>
    <n v="1401465600"/>
    <n v="1399032813"/>
    <b v="0"/>
    <n v="145"/>
    <x v="0"/>
    <x v="38"/>
    <n v="302.2"/>
    <n v="52.103448275862071"/>
    <x v="1"/>
    <x v="38"/>
  </r>
  <r>
    <x v="3026"/>
    <x v="3025"/>
    <x v="3024"/>
    <n v="900"/>
    <n v="1290"/>
    <x v="0"/>
    <x v="1"/>
    <s v="GBP"/>
    <n v="1488538892"/>
    <n v="1487329292"/>
    <b v="0"/>
    <n v="25"/>
    <x v="0"/>
    <x v="38"/>
    <n v="143.33333333333334"/>
    <n v="51.6"/>
    <x v="1"/>
    <x v="38"/>
  </r>
  <r>
    <x v="3027"/>
    <x v="3026"/>
    <x v="3025"/>
    <n v="40000"/>
    <n v="52576"/>
    <x v="0"/>
    <x v="0"/>
    <s v="USD"/>
    <n v="1426866851"/>
    <n v="1424278451"/>
    <b v="0"/>
    <n v="320"/>
    <x v="0"/>
    <x v="38"/>
    <n v="131.44"/>
    <n v="164.3"/>
    <x v="1"/>
    <x v="38"/>
  </r>
  <r>
    <x v="3028"/>
    <x v="3027"/>
    <x v="3026"/>
    <n v="5000"/>
    <n v="8401"/>
    <x v="0"/>
    <x v="0"/>
    <s v="USD"/>
    <n v="1471242025"/>
    <n v="1468650025"/>
    <b v="0"/>
    <n v="99"/>
    <x v="0"/>
    <x v="38"/>
    <n v="168.01999999999998"/>
    <n v="84.858585858585855"/>
    <x v="1"/>
    <x v="38"/>
  </r>
  <r>
    <x v="3029"/>
    <x v="3028"/>
    <x v="3027"/>
    <n v="30000"/>
    <n v="32903"/>
    <x v="0"/>
    <x v="0"/>
    <s v="USD"/>
    <n v="1416285300"/>
    <n v="1413824447"/>
    <b v="0"/>
    <n v="348"/>
    <x v="0"/>
    <x v="38"/>
    <n v="109.67666666666666"/>
    <n v="94.548850574712645"/>
    <x v="1"/>
    <x v="38"/>
  </r>
  <r>
    <x v="3030"/>
    <x v="3029"/>
    <x v="3028"/>
    <n v="1750"/>
    <n v="1867"/>
    <x v="0"/>
    <x v="0"/>
    <s v="USD"/>
    <n v="1442426171"/>
    <n v="1439834171"/>
    <b v="0"/>
    <n v="41"/>
    <x v="0"/>
    <x v="38"/>
    <n v="106.6857142857143"/>
    <n v="45.536585365853661"/>
    <x v="1"/>
    <x v="38"/>
  </r>
  <r>
    <x v="3031"/>
    <x v="3030"/>
    <x v="3029"/>
    <n v="1500"/>
    <n v="1500"/>
    <x v="0"/>
    <x v="0"/>
    <s v="USD"/>
    <n v="1476479447"/>
    <n v="1471295447"/>
    <b v="0"/>
    <n v="29"/>
    <x v="0"/>
    <x v="38"/>
    <n v="100"/>
    <n v="51.724137931034484"/>
    <x v="1"/>
    <x v="38"/>
  </r>
  <r>
    <x v="3032"/>
    <x v="3031"/>
    <x v="3030"/>
    <n v="1000"/>
    <n v="1272"/>
    <x v="0"/>
    <x v="0"/>
    <s v="USD"/>
    <n v="1441933459"/>
    <n v="1439341459"/>
    <b v="0"/>
    <n v="25"/>
    <x v="0"/>
    <x v="38"/>
    <n v="127.2"/>
    <n v="50.88"/>
    <x v="1"/>
    <x v="38"/>
  </r>
  <r>
    <x v="3033"/>
    <x v="3032"/>
    <x v="3031"/>
    <n v="3000"/>
    <n v="4396"/>
    <x v="0"/>
    <x v="0"/>
    <s v="USD"/>
    <n v="1471487925"/>
    <n v="1468895925"/>
    <b v="0"/>
    <n v="23"/>
    <x v="0"/>
    <x v="38"/>
    <n v="146.53333333333333"/>
    <n v="191.13043478260869"/>
    <x v="1"/>
    <x v="38"/>
  </r>
  <r>
    <x v="3034"/>
    <x v="3033"/>
    <x v="3032"/>
    <n v="100000"/>
    <n v="112536"/>
    <x v="0"/>
    <x v="0"/>
    <s v="USD"/>
    <n v="1477972740"/>
    <n v="1475326255"/>
    <b v="0"/>
    <n v="1260"/>
    <x v="0"/>
    <x v="38"/>
    <n v="112.53599999999999"/>
    <n v="89.314285714285717"/>
    <x v="1"/>
    <x v="38"/>
  </r>
  <r>
    <x v="3035"/>
    <x v="3034"/>
    <x v="3033"/>
    <n v="25000"/>
    <n v="27196.71"/>
    <x v="0"/>
    <x v="0"/>
    <s v="USD"/>
    <n v="1367674009"/>
    <n v="1365082009"/>
    <b v="0"/>
    <n v="307"/>
    <x v="0"/>
    <x v="38"/>
    <n v="108.78684000000001"/>
    <n v="88.588631921824103"/>
    <x v="1"/>
    <x v="38"/>
  </r>
  <r>
    <x v="3036"/>
    <x v="3035"/>
    <x v="3034"/>
    <n v="25000"/>
    <n v="31683"/>
    <x v="0"/>
    <x v="0"/>
    <s v="USD"/>
    <n v="1376654340"/>
    <n v="1373568644"/>
    <b v="0"/>
    <n v="329"/>
    <x v="0"/>
    <x v="38"/>
    <n v="126.732"/>
    <n v="96.300911854103347"/>
    <x v="1"/>
    <x v="38"/>
  </r>
  <r>
    <x v="3037"/>
    <x v="3036"/>
    <x v="3035"/>
    <n v="500"/>
    <n v="1066"/>
    <x v="0"/>
    <x v="0"/>
    <s v="USD"/>
    <n v="1285995540"/>
    <n v="1279574773"/>
    <b v="0"/>
    <n v="32"/>
    <x v="0"/>
    <x v="38"/>
    <n v="213.20000000000002"/>
    <n v="33.3125"/>
    <x v="1"/>
    <x v="38"/>
  </r>
  <r>
    <x v="3038"/>
    <x v="3037"/>
    <x v="3036"/>
    <n v="1000"/>
    <n v="1005"/>
    <x v="0"/>
    <x v="0"/>
    <s v="USD"/>
    <n v="1457071397"/>
    <n v="1451887397"/>
    <b v="0"/>
    <n v="27"/>
    <x v="0"/>
    <x v="38"/>
    <n v="100.49999999999999"/>
    <n v="37.222222222222221"/>
    <x v="1"/>
    <x v="38"/>
  </r>
  <r>
    <x v="3039"/>
    <x v="3038"/>
    <x v="3037"/>
    <n v="20000"/>
    <n v="21742.78"/>
    <x v="0"/>
    <x v="0"/>
    <s v="USD"/>
    <n v="1388303940"/>
    <n v="1386011038"/>
    <b v="0"/>
    <n v="236"/>
    <x v="0"/>
    <x v="38"/>
    <n v="108.71389999999998"/>
    <n v="92.130423728813554"/>
    <x v="1"/>
    <x v="38"/>
  </r>
  <r>
    <x v="3040"/>
    <x v="3039"/>
    <x v="3038"/>
    <n v="3000"/>
    <n v="3225"/>
    <x v="0"/>
    <x v="0"/>
    <s v="USD"/>
    <n v="1435359600"/>
    <n v="1434999621"/>
    <b v="0"/>
    <n v="42"/>
    <x v="0"/>
    <x v="38"/>
    <n v="107.5"/>
    <n v="76.785714285714292"/>
    <x v="1"/>
    <x v="38"/>
  </r>
  <r>
    <x v="3041"/>
    <x v="3040"/>
    <x v="3039"/>
    <n v="8300"/>
    <n v="9170"/>
    <x v="0"/>
    <x v="0"/>
    <s v="USD"/>
    <n v="1453323048"/>
    <n v="1450731048"/>
    <b v="0"/>
    <n v="95"/>
    <x v="0"/>
    <x v="38"/>
    <n v="110.48192771084338"/>
    <n v="96.526315789473685"/>
    <x v="1"/>
    <x v="38"/>
  </r>
  <r>
    <x v="3042"/>
    <x v="3041"/>
    <x v="3040"/>
    <n v="1500"/>
    <n v="1920"/>
    <x v="0"/>
    <x v="1"/>
    <s v="GBP"/>
    <n v="1444149047"/>
    <n v="1441557047"/>
    <b v="0"/>
    <n v="37"/>
    <x v="0"/>
    <x v="38"/>
    <n v="128"/>
    <n v="51.891891891891895"/>
    <x v="1"/>
    <x v="38"/>
  </r>
  <r>
    <x v="3043"/>
    <x v="3042"/>
    <x v="3041"/>
    <n v="15000"/>
    <n v="16501"/>
    <x v="0"/>
    <x v="5"/>
    <s v="CAD"/>
    <n v="1429152600"/>
    <n v="1426815699"/>
    <b v="0"/>
    <n v="128"/>
    <x v="0"/>
    <x v="38"/>
    <n v="110.00666666666667"/>
    <n v="128.9140625"/>
    <x v="1"/>
    <x v="38"/>
  </r>
  <r>
    <x v="3044"/>
    <x v="3043"/>
    <x v="3042"/>
    <n v="12000"/>
    <n v="13121"/>
    <x v="0"/>
    <x v="0"/>
    <s v="USD"/>
    <n v="1454433998"/>
    <n v="1453137998"/>
    <b v="0"/>
    <n v="156"/>
    <x v="0"/>
    <x v="38"/>
    <n v="109.34166666666667"/>
    <n v="84.108974358974365"/>
    <x v="1"/>
    <x v="38"/>
  </r>
  <r>
    <x v="3045"/>
    <x v="3044"/>
    <x v="3043"/>
    <n v="4000"/>
    <n v="5308.26"/>
    <x v="0"/>
    <x v="0"/>
    <s v="USD"/>
    <n v="1408679055"/>
    <n v="1406087055"/>
    <b v="0"/>
    <n v="64"/>
    <x v="0"/>
    <x v="38"/>
    <n v="132.70650000000001"/>
    <n v="82.941562500000003"/>
    <x v="1"/>
    <x v="38"/>
  </r>
  <r>
    <x v="3046"/>
    <x v="3045"/>
    <x v="3044"/>
    <n v="7900"/>
    <n v="15077"/>
    <x v="0"/>
    <x v="0"/>
    <s v="USD"/>
    <n v="1410324720"/>
    <n v="1407784586"/>
    <b v="0"/>
    <n v="58"/>
    <x v="0"/>
    <x v="38"/>
    <n v="190.84810126582278"/>
    <n v="259.94827586206895"/>
    <x v="1"/>
    <x v="38"/>
  </r>
  <r>
    <x v="3047"/>
    <x v="3046"/>
    <x v="3045"/>
    <n v="500"/>
    <n v="745"/>
    <x v="0"/>
    <x v="0"/>
    <s v="USD"/>
    <n v="1461762960"/>
    <n v="1457999054"/>
    <b v="0"/>
    <n v="20"/>
    <x v="0"/>
    <x v="38"/>
    <n v="149"/>
    <n v="37.25"/>
    <x v="1"/>
    <x v="38"/>
  </r>
  <r>
    <x v="3048"/>
    <x v="3047"/>
    <x v="3046"/>
    <n v="5000"/>
    <n v="8320"/>
    <x v="0"/>
    <x v="0"/>
    <s v="USD"/>
    <n v="1420060920"/>
    <n v="1417556262"/>
    <b v="0"/>
    <n v="47"/>
    <x v="0"/>
    <x v="38"/>
    <n v="166.4"/>
    <n v="177.02127659574469"/>
    <x v="1"/>
    <x v="38"/>
  </r>
  <r>
    <x v="3049"/>
    <x v="3048"/>
    <x v="3047"/>
    <n v="3750"/>
    <n v="4000"/>
    <x v="0"/>
    <x v="0"/>
    <s v="USD"/>
    <n v="1434241255"/>
    <n v="1431649255"/>
    <b v="0"/>
    <n v="54"/>
    <x v="0"/>
    <x v="38"/>
    <n v="106.66666666666667"/>
    <n v="74.074074074074076"/>
    <x v="1"/>
    <x v="38"/>
  </r>
  <r>
    <x v="3050"/>
    <x v="3049"/>
    <x v="3048"/>
    <n v="600"/>
    <n v="636"/>
    <x v="0"/>
    <x v="0"/>
    <s v="USD"/>
    <n v="1462420960"/>
    <n v="1459828960"/>
    <b v="0"/>
    <n v="9"/>
    <x v="0"/>
    <x v="38"/>
    <n v="106"/>
    <n v="70.666666666666671"/>
    <x v="1"/>
    <x v="38"/>
  </r>
  <r>
    <x v="3051"/>
    <x v="3050"/>
    <x v="3049"/>
    <n v="3500"/>
    <n v="827"/>
    <x v="2"/>
    <x v="1"/>
    <s v="GBP"/>
    <n v="1486547945"/>
    <n v="1483955945"/>
    <b v="1"/>
    <n v="35"/>
    <x v="1"/>
    <x v="38"/>
    <n v="23.62857142857143"/>
    <n v="23.62857142857143"/>
    <x v="1"/>
    <x v="38"/>
  </r>
  <r>
    <x v="3052"/>
    <x v="3051"/>
    <x v="3050"/>
    <n v="50000"/>
    <n v="75"/>
    <x v="2"/>
    <x v="0"/>
    <s v="USD"/>
    <n v="1432828740"/>
    <n v="1430237094"/>
    <b v="0"/>
    <n v="2"/>
    <x v="1"/>
    <x v="38"/>
    <n v="0.15"/>
    <n v="37.5"/>
    <x v="1"/>
    <x v="38"/>
  </r>
  <r>
    <x v="3053"/>
    <x v="3052"/>
    <x v="3051"/>
    <n v="10000"/>
    <n v="40"/>
    <x v="2"/>
    <x v="0"/>
    <s v="USD"/>
    <n v="1412222340"/>
    <n v="1407781013"/>
    <b v="0"/>
    <n v="3"/>
    <x v="1"/>
    <x v="38"/>
    <n v="0.4"/>
    <n v="13.333333333333334"/>
    <x v="1"/>
    <x v="38"/>
  </r>
  <r>
    <x v="3054"/>
    <x v="3053"/>
    <x v="3052"/>
    <n v="300"/>
    <n v="0"/>
    <x v="2"/>
    <x v="0"/>
    <s v="USD"/>
    <n v="1425258240"/>
    <n v="1422043154"/>
    <b v="0"/>
    <n v="0"/>
    <x v="1"/>
    <x v="38"/>
    <n v="0"/>
    <e v="#DIV/0!"/>
    <x v="1"/>
    <x v="38"/>
  </r>
  <r>
    <x v="3055"/>
    <x v="3054"/>
    <x v="3053"/>
    <n v="20000"/>
    <n v="1"/>
    <x v="2"/>
    <x v="0"/>
    <s v="USD"/>
    <n v="1420844390"/>
    <n v="1415660390"/>
    <b v="0"/>
    <n v="1"/>
    <x v="1"/>
    <x v="38"/>
    <n v="5.0000000000000001E-3"/>
    <n v="1"/>
    <x v="1"/>
    <x v="38"/>
  </r>
  <r>
    <x v="3056"/>
    <x v="3055"/>
    <x v="3054"/>
    <n v="25000"/>
    <n v="0"/>
    <x v="2"/>
    <x v="0"/>
    <s v="USD"/>
    <n v="1412003784"/>
    <n v="1406819784"/>
    <b v="0"/>
    <n v="0"/>
    <x v="1"/>
    <x v="38"/>
    <n v="0"/>
    <e v="#DIV/0!"/>
    <x v="1"/>
    <x v="38"/>
  </r>
  <r>
    <x v="3057"/>
    <x v="3056"/>
    <x v="3055"/>
    <n v="50000"/>
    <n v="0"/>
    <x v="2"/>
    <x v="1"/>
    <s v="GBP"/>
    <n v="1459694211"/>
    <n v="1457105811"/>
    <b v="0"/>
    <n v="0"/>
    <x v="1"/>
    <x v="38"/>
    <n v="0"/>
    <e v="#DIV/0!"/>
    <x v="1"/>
    <x v="38"/>
  </r>
  <r>
    <x v="3058"/>
    <x v="3057"/>
    <x v="3056"/>
    <n v="18000"/>
    <n v="3"/>
    <x v="2"/>
    <x v="13"/>
    <s v="EUR"/>
    <n v="1463734740"/>
    <n v="1459414740"/>
    <b v="0"/>
    <n v="3"/>
    <x v="1"/>
    <x v="38"/>
    <n v="1.6666666666666666E-2"/>
    <n v="1"/>
    <x v="1"/>
    <x v="38"/>
  </r>
  <r>
    <x v="3059"/>
    <x v="3058"/>
    <x v="3057"/>
    <n v="15000"/>
    <n v="451"/>
    <x v="2"/>
    <x v="0"/>
    <s v="USD"/>
    <n v="1407536846"/>
    <n v="1404944846"/>
    <b v="0"/>
    <n v="11"/>
    <x v="1"/>
    <x v="38"/>
    <n v="3.0066666666666664"/>
    <n v="41"/>
    <x v="1"/>
    <x v="38"/>
  </r>
  <r>
    <x v="3060"/>
    <x v="3059"/>
    <x v="3058"/>
    <n v="220000"/>
    <n v="335"/>
    <x v="2"/>
    <x v="0"/>
    <s v="USD"/>
    <n v="1443422134"/>
    <n v="1440830134"/>
    <b v="0"/>
    <n v="6"/>
    <x v="1"/>
    <x v="38"/>
    <n v="0.15227272727272728"/>
    <n v="55.833333333333336"/>
    <x v="1"/>
    <x v="38"/>
  </r>
  <r>
    <x v="3061"/>
    <x v="3060"/>
    <x v="3059"/>
    <n v="1000000"/>
    <n v="0"/>
    <x v="2"/>
    <x v="0"/>
    <s v="USD"/>
    <n v="1407955748"/>
    <n v="1405363748"/>
    <b v="0"/>
    <n v="0"/>
    <x v="1"/>
    <x v="38"/>
    <n v="0"/>
    <e v="#DIV/0!"/>
    <x v="1"/>
    <x v="38"/>
  </r>
  <r>
    <x v="3062"/>
    <x v="3061"/>
    <x v="3060"/>
    <n v="10000"/>
    <n v="6684"/>
    <x v="2"/>
    <x v="0"/>
    <s v="USD"/>
    <n v="1443636000"/>
    <n v="1441111892"/>
    <b v="0"/>
    <n v="67"/>
    <x v="1"/>
    <x v="38"/>
    <n v="66.84"/>
    <n v="99.761194029850742"/>
    <x v="1"/>
    <x v="38"/>
  </r>
  <r>
    <x v="3063"/>
    <x v="3062"/>
    <x v="3061"/>
    <n v="3000"/>
    <n v="587"/>
    <x v="2"/>
    <x v="0"/>
    <s v="USD"/>
    <n v="1477174138"/>
    <n v="1474150138"/>
    <b v="0"/>
    <n v="23"/>
    <x v="1"/>
    <x v="38"/>
    <n v="19.566666666666666"/>
    <n v="25.521739130434781"/>
    <x v="1"/>
    <x v="38"/>
  </r>
  <r>
    <x v="3064"/>
    <x v="3063"/>
    <x v="3062"/>
    <n v="75000"/>
    <n v="8471"/>
    <x v="2"/>
    <x v="0"/>
    <s v="USD"/>
    <n v="1448175540"/>
    <n v="1445483246"/>
    <b v="0"/>
    <n v="72"/>
    <x v="1"/>
    <x v="38"/>
    <n v="11.294666666666666"/>
    <n v="117.65277777777777"/>
    <x v="1"/>
    <x v="38"/>
  </r>
  <r>
    <x v="3065"/>
    <x v="3064"/>
    <x v="3063"/>
    <n v="25000"/>
    <n v="10"/>
    <x v="2"/>
    <x v="0"/>
    <s v="USD"/>
    <n v="1406683172"/>
    <n v="1404523172"/>
    <b v="0"/>
    <n v="2"/>
    <x v="1"/>
    <x v="38"/>
    <n v="0.04"/>
    <n v="5"/>
    <x v="1"/>
    <x v="38"/>
  </r>
  <r>
    <x v="3066"/>
    <x v="3065"/>
    <x v="3064"/>
    <n v="350000"/>
    <n v="41950"/>
    <x v="2"/>
    <x v="2"/>
    <s v="AUD"/>
    <n v="1468128537"/>
    <n v="1465536537"/>
    <b v="0"/>
    <n v="15"/>
    <x v="1"/>
    <x v="38"/>
    <n v="11.985714285714286"/>
    <n v="2796.6666666666665"/>
    <x v="1"/>
    <x v="38"/>
  </r>
  <r>
    <x v="3067"/>
    <x v="3066"/>
    <x v="3065"/>
    <n v="8000"/>
    <n v="200"/>
    <x v="2"/>
    <x v="4"/>
    <s v="NZD"/>
    <n v="1441837879"/>
    <n v="1439245879"/>
    <b v="0"/>
    <n v="1"/>
    <x v="1"/>
    <x v="38"/>
    <n v="2.5"/>
    <n v="200"/>
    <x v="1"/>
    <x v="38"/>
  </r>
  <r>
    <x v="3068"/>
    <x v="3067"/>
    <x v="3066"/>
    <n v="250000"/>
    <n v="175"/>
    <x v="2"/>
    <x v="0"/>
    <s v="USD"/>
    <n v="1445013352"/>
    <n v="1442421352"/>
    <b v="0"/>
    <n v="2"/>
    <x v="1"/>
    <x v="38"/>
    <n v="6.9999999999999993E-2"/>
    <n v="87.5"/>
    <x v="1"/>
    <x v="38"/>
  </r>
  <r>
    <x v="3069"/>
    <x v="3068"/>
    <x v="3067"/>
    <n v="1000"/>
    <n v="141"/>
    <x v="2"/>
    <x v="0"/>
    <s v="USD"/>
    <n v="1418587234"/>
    <n v="1415995234"/>
    <b v="0"/>
    <n v="7"/>
    <x v="1"/>
    <x v="38"/>
    <n v="14.099999999999998"/>
    <n v="20.142857142857142"/>
    <x v="1"/>
    <x v="38"/>
  </r>
  <r>
    <x v="3070"/>
    <x v="3069"/>
    <x v="3068"/>
    <n v="10000"/>
    <n v="334"/>
    <x v="2"/>
    <x v="1"/>
    <s v="GBP"/>
    <n v="1481132169"/>
    <n v="1479317769"/>
    <b v="0"/>
    <n v="16"/>
    <x v="1"/>
    <x v="38"/>
    <n v="3.34"/>
    <n v="20.875"/>
    <x v="1"/>
    <x v="38"/>
  </r>
  <r>
    <x v="3071"/>
    <x v="3070"/>
    <x v="3069"/>
    <n v="12000"/>
    <n v="7173"/>
    <x v="2"/>
    <x v="0"/>
    <s v="USD"/>
    <n v="1429595940"/>
    <n v="1428082481"/>
    <b v="0"/>
    <n v="117"/>
    <x v="1"/>
    <x v="38"/>
    <n v="59.774999999999999"/>
    <n v="61.307692307692307"/>
    <x v="1"/>
    <x v="38"/>
  </r>
  <r>
    <x v="3072"/>
    <x v="3071"/>
    <x v="3070"/>
    <n v="12000"/>
    <n v="2"/>
    <x v="2"/>
    <x v="0"/>
    <s v="USD"/>
    <n v="1477791960"/>
    <n v="1476549262"/>
    <b v="0"/>
    <n v="2"/>
    <x v="1"/>
    <x v="38"/>
    <n v="1.6666666666666666E-2"/>
    <n v="1"/>
    <x v="1"/>
    <x v="38"/>
  </r>
  <r>
    <x v="3073"/>
    <x v="3072"/>
    <x v="3071"/>
    <n v="2800000"/>
    <n v="645"/>
    <x v="2"/>
    <x v="0"/>
    <s v="USD"/>
    <n v="1434309540"/>
    <n v="1429287900"/>
    <b v="0"/>
    <n v="7"/>
    <x v="1"/>
    <x v="38"/>
    <n v="2.3035714285714284E-2"/>
    <n v="92.142857142857139"/>
    <x v="1"/>
    <x v="38"/>
  </r>
  <r>
    <x v="3074"/>
    <x v="3073"/>
    <x v="3072"/>
    <n v="25000"/>
    <n v="22"/>
    <x v="2"/>
    <x v="6"/>
    <s v="EUR"/>
    <n v="1457617359"/>
    <n v="1455025359"/>
    <b v="0"/>
    <n v="3"/>
    <x v="1"/>
    <x v="38"/>
    <n v="8.8000000000000009E-2"/>
    <n v="7.333333333333333"/>
    <x v="1"/>
    <x v="38"/>
  </r>
  <r>
    <x v="3075"/>
    <x v="3074"/>
    <x v="3073"/>
    <n v="15000"/>
    <n v="1296"/>
    <x v="2"/>
    <x v="0"/>
    <s v="USD"/>
    <n v="1471573640"/>
    <n v="1467253640"/>
    <b v="0"/>
    <n v="20"/>
    <x v="1"/>
    <x v="38"/>
    <n v="8.64"/>
    <n v="64.8"/>
    <x v="1"/>
    <x v="38"/>
  </r>
  <r>
    <x v="3076"/>
    <x v="3075"/>
    <x v="3074"/>
    <n v="10000"/>
    <n v="1506"/>
    <x v="2"/>
    <x v="0"/>
    <s v="USD"/>
    <n v="1444405123"/>
    <n v="1439221123"/>
    <b v="0"/>
    <n v="50"/>
    <x v="1"/>
    <x v="38"/>
    <n v="15.06"/>
    <n v="30.12"/>
    <x v="1"/>
    <x v="38"/>
  </r>
  <r>
    <x v="3077"/>
    <x v="3076"/>
    <x v="3075"/>
    <n v="22000"/>
    <n v="105"/>
    <x v="2"/>
    <x v="5"/>
    <s v="CAD"/>
    <n v="1488495478"/>
    <n v="1485903478"/>
    <b v="0"/>
    <n v="2"/>
    <x v="1"/>
    <x v="38"/>
    <n v="0.47727272727272729"/>
    <n v="52.5"/>
    <x v="1"/>
    <x v="38"/>
  </r>
  <r>
    <x v="3078"/>
    <x v="3077"/>
    <x v="3076"/>
    <n v="60000"/>
    <n v="71"/>
    <x v="2"/>
    <x v="0"/>
    <s v="USD"/>
    <n v="1424920795"/>
    <n v="1422328795"/>
    <b v="0"/>
    <n v="3"/>
    <x v="1"/>
    <x v="38"/>
    <n v="0.11833333333333333"/>
    <n v="23.666666666666668"/>
    <x v="1"/>
    <x v="38"/>
  </r>
  <r>
    <x v="3079"/>
    <x v="3078"/>
    <x v="3077"/>
    <n v="1333666"/>
    <n v="11226"/>
    <x v="2"/>
    <x v="0"/>
    <s v="USD"/>
    <n v="1427040435"/>
    <n v="1424452035"/>
    <b v="0"/>
    <n v="27"/>
    <x v="1"/>
    <x v="38"/>
    <n v="0.8417399858735245"/>
    <n v="415.77777777777777"/>
    <x v="1"/>
    <x v="38"/>
  </r>
  <r>
    <x v="3080"/>
    <x v="3079"/>
    <x v="3078"/>
    <n v="2000000"/>
    <n v="376"/>
    <x v="2"/>
    <x v="0"/>
    <s v="USD"/>
    <n v="1419644444"/>
    <n v="1414456844"/>
    <b v="0"/>
    <n v="7"/>
    <x v="1"/>
    <x v="38"/>
    <n v="1.8799999999999997E-2"/>
    <n v="53.714285714285715"/>
    <x v="1"/>
    <x v="38"/>
  </r>
  <r>
    <x v="3081"/>
    <x v="3080"/>
    <x v="3079"/>
    <n v="1000000"/>
    <n v="2103"/>
    <x v="2"/>
    <x v="0"/>
    <s v="USD"/>
    <n v="1442722891"/>
    <n v="1440130891"/>
    <b v="0"/>
    <n v="5"/>
    <x v="1"/>
    <x v="38"/>
    <n v="0.21029999999999999"/>
    <n v="420.6"/>
    <x v="1"/>
    <x v="38"/>
  </r>
  <r>
    <x v="3082"/>
    <x v="3081"/>
    <x v="3080"/>
    <n v="9000"/>
    <n v="0"/>
    <x v="2"/>
    <x v="0"/>
    <s v="USD"/>
    <n v="1447628946"/>
    <n v="1445033346"/>
    <b v="0"/>
    <n v="0"/>
    <x v="1"/>
    <x v="38"/>
    <n v="0"/>
    <e v="#DIV/0!"/>
    <x v="1"/>
    <x v="38"/>
  </r>
  <r>
    <x v="3083"/>
    <x v="3082"/>
    <x v="3081"/>
    <n v="20000"/>
    <n v="56"/>
    <x v="2"/>
    <x v="0"/>
    <s v="USD"/>
    <n v="1409547600"/>
    <n v="1406986278"/>
    <b v="0"/>
    <n v="3"/>
    <x v="1"/>
    <x v="38"/>
    <n v="0.27999999999999997"/>
    <n v="18.666666666666668"/>
    <x v="1"/>
    <x v="38"/>
  </r>
  <r>
    <x v="3084"/>
    <x v="3083"/>
    <x v="3082"/>
    <n v="4059"/>
    <n v="470"/>
    <x v="2"/>
    <x v="0"/>
    <s v="USD"/>
    <n v="1430851680"/>
    <n v="1428340931"/>
    <b v="0"/>
    <n v="6"/>
    <x v="1"/>
    <x v="38"/>
    <n v="11.57920670115792"/>
    <n v="78.333333333333329"/>
    <x v="1"/>
    <x v="38"/>
  </r>
  <r>
    <x v="3085"/>
    <x v="3084"/>
    <x v="3083"/>
    <n v="25000"/>
    <n v="610"/>
    <x v="2"/>
    <x v="0"/>
    <s v="USD"/>
    <n v="1443561159"/>
    <n v="1440969159"/>
    <b v="0"/>
    <n v="9"/>
    <x v="1"/>
    <x v="38"/>
    <n v="2.44"/>
    <n v="67.777777777777771"/>
    <x v="1"/>
    <x v="38"/>
  </r>
  <r>
    <x v="3086"/>
    <x v="3085"/>
    <x v="3084"/>
    <n v="20000"/>
    <n v="50"/>
    <x v="2"/>
    <x v="13"/>
    <s v="EUR"/>
    <n v="1439827559"/>
    <n v="1434643559"/>
    <b v="0"/>
    <n v="3"/>
    <x v="1"/>
    <x v="38"/>
    <n v="0.25"/>
    <n v="16.666666666666668"/>
    <x v="1"/>
    <x v="38"/>
  </r>
  <r>
    <x v="3087"/>
    <x v="3086"/>
    <x v="3085"/>
    <n v="20000"/>
    <n v="125"/>
    <x v="2"/>
    <x v="0"/>
    <s v="USD"/>
    <n v="1482294990"/>
    <n v="1477107390"/>
    <b v="0"/>
    <n v="2"/>
    <x v="1"/>
    <x v="38"/>
    <n v="0.625"/>
    <n v="62.5"/>
    <x v="1"/>
    <x v="38"/>
  </r>
  <r>
    <x v="3088"/>
    <x v="3087"/>
    <x v="3086"/>
    <n v="65000"/>
    <n v="126"/>
    <x v="2"/>
    <x v="0"/>
    <s v="USD"/>
    <n v="1420724460"/>
    <n v="1418046247"/>
    <b v="0"/>
    <n v="3"/>
    <x v="1"/>
    <x v="38"/>
    <n v="0.19384615384615383"/>
    <n v="42"/>
    <x v="1"/>
    <x v="38"/>
  </r>
  <r>
    <x v="3089"/>
    <x v="3088"/>
    <x v="3087"/>
    <n v="25000"/>
    <n v="5854"/>
    <x v="2"/>
    <x v="0"/>
    <s v="USD"/>
    <n v="1468029540"/>
    <n v="1465304483"/>
    <b v="0"/>
    <n v="45"/>
    <x v="1"/>
    <x v="38"/>
    <n v="23.416"/>
    <n v="130.0888888888889"/>
    <x v="1"/>
    <x v="38"/>
  </r>
  <r>
    <x v="3090"/>
    <x v="3089"/>
    <x v="3088"/>
    <n v="225000"/>
    <n v="11432"/>
    <x v="2"/>
    <x v="0"/>
    <s v="USD"/>
    <n v="1430505545"/>
    <n v="1425325145"/>
    <b v="0"/>
    <n v="9"/>
    <x v="1"/>
    <x v="38"/>
    <n v="5.0808888888888886"/>
    <n v="1270.2222222222222"/>
    <x v="1"/>
    <x v="38"/>
  </r>
  <r>
    <x v="3091"/>
    <x v="3090"/>
    <x v="3089"/>
    <n v="5000"/>
    <n v="796"/>
    <x v="2"/>
    <x v="0"/>
    <s v="USD"/>
    <n v="1471214743"/>
    <n v="1468622743"/>
    <b v="0"/>
    <n v="9"/>
    <x v="1"/>
    <x v="38"/>
    <n v="15.920000000000002"/>
    <n v="88.444444444444443"/>
    <x v="1"/>
    <x v="38"/>
  </r>
  <r>
    <x v="3092"/>
    <x v="3091"/>
    <x v="3090"/>
    <n v="100000"/>
    <n v="1183.19"/>
    <x v="2"/>
    <x v="0"/>
    <s v="USD"/>
    <n v="1444946400"/>
    <n v="1441723912"/>
    <b v="0"/>
    <n v="21"/>
    <x v="1"/>
    <x v="38"/>
    <n v="1.1831900000000002"/>
    <n v="56.342380952380957"/>
    <x v="1"/>
    <x v="38"/>
  </r>
  <r>
    <x v="3093"/>
    <x v="3092"/>
    <x v="3091"/>
    <n v="4000"/>
    <n v="910"/>
    <x v="2"/>
    <x v="5"/>
    <s v="CAD"/>
    <n v="1401595140"/>
    <n v="1398980941"/>
    <b v="0"/>
    <n v="17"/>
    <x v="1"/>
    <x v="38"/>
    <n v="22.75"/>
    <n v="53.529411764705884"/>
    <x v="1"/>
    <x v="38"/>
  </r>
  <r>
    <x v="3094"/>
    <x v="3093"/>
    <x v="3092"/>
    <n v="100000"/>
    <n v="25"/>
    <x v="2"/>
    <x v="0"/>
    <s v="USD"/>
    <n v="1442775956"/>
    <n v="1437591956"/>
    <b v="0"/>
    <n v="1"/>
    <x v="1"/>
    <x v="38"/>
    <n v="2.5000000000000001E-2"/>
    <n v="25"/>
    <x v="1"/>
    <x v="38"/>
  </r>
  <r>
    <x v="3095"/>
    <x v="3094"/>
    <x v="3093"/>
    <n v="14920"/>
    <n v="50"/>
    <x v="2"/>
    <x v="0"/>
    <s v="USD"/>
    <n v="1470011780"/>
    <n v="1464827780"/>
    <b v="0"/>
    <n v="1"/>
    <x v="1"/>
    <x v="38"/>
    <n v="0.33512064343163539"/>
    <n v="50"/>
    <x v="1"/>
    <x v="38"/>
  </r>
  <r>
    <x v="3096"/>
    <x v="3095"/>
    <x v="3094"/>
    <n v="20000"/>
    <n v="795"/>
    <x v="2"/>
    <x v="0"/>
    <s v="USD"/>
    <n v="1432151326"/>
    <n v="1429559326"/>
    <b v="0"/>
    <n v="14"/>
    <x v="1"/>
    <x v="38"/>
    <n v="3.9750000000000001"/>
    <n v="56.785714285714285"/>
    <x v="1"/>
    <x v="38"/>
  </r>
  <r>
    <x v="3097"/>
    <x v="3096"/>
    <x v="3095"/>
    <n v="10000"/>
    <n v="1715"/>
    <x v="2"/>
    <x v="1"/>
    <s v="GBP"/>
    <n v="1475848800"/>
    <n v="1474027501"/>
    <b v="0"/>
    <n v="42"/>
    <x v="1"/>
    <x v="38"/>
    <n v="17.150000000000002"/>
    <n v="40.833333333333336"/>
    <x v="1"/>
    <x v="38"/>
  </r>
  <r>
    <x v="3098"/>
    <x v="3097"/>
    <x v="3096"/>
    <n v="48725"/>
    <n v="1758"/>
    <x v="2"/>
    <x v="0"/>
    <s v="USD"/>
    <n v="1454890620"/>
    <n v="1450724449"/>
    <b v="0"/>
    <n v="27"/>
    <x v="1"/>
    <x v="38"/>
    <n v="3.6080041046690612"/>
    <n v="65.111111111111114"/>
    <x v="1"/>
    <x v="38"/>
  </r>
  <r>
    <x v="3099"/>
    <x v="3098"/>
    <x v="3097"/>
    <n v="2000"/>
    <n v="278"/>
    <x v="2"/>
    <x v="0"/>
    <s v="USD"/>
    <n v="1455251591"/>
    <n v="1452659591"/>
    <b v="0"/>
    <n v="5"/>
    <x v="1"/>
    <x v="38"/>
    <n v="13.900000000000002"/>
    <n v="55.6"/>
    <x v="1"/>
    <x v="38"/>
  </r>
  <r>
    <x v="3100"/>
    <x v="3099"/>
    <x v="3098"/>
    <n v="12000"/>
    <n v="1827"/>
    <x v="2"/>
    <x v="0"/>
    <s v="USD"/>
    <n v="1413816975"/>
    <n v="1411224975"/>
    <b v="0"/>
    <n v="13"/>
    <x v="1"/>
    <x v="38"/>
    <n v="15.225"/>
    <n v="140.53846153846155"/>
    <x v="1"/>
    <x v="38"/>
  </r>
  <r>
    <x v="3101"/>
    <x v="3100"/>
    <x v="3099"/>
    <n v="2500"/>
    <n v="300"/>
    <x v="2"/>
    <x v="6"/>
    <s v="EUR"/>
    <n v="1437033360"/>
    <n v="1434445937"/>
    <b v="0"/>
    <n v="12"/>
    <x v="1"/>
    <x v="38"/>
    <n v="12"/>
    <n v="25"/>
    <x v="1"/>
    <x v="38"/>
  </r>
  <r>
    <x v="3102"/>
    <x v="3101"/>
    <x v="3100"/>
    <n v="16000"/>
    <n v="6258"/>
    <x v="2"/>
    <x v="1"/>
    <s v="GBP"/>
    <n v="1471939818"/>
    <n v="1467619818"/>
    <b v="0"/>
    <n v="90"/>
    <x v="1"/>
    <x v="38"/>
    <n v="39.112499999999997"/>
    <n v="69.533333333333331"/>
    <x v="1"/>
    <x v="38"/>
  </r>
  <r>
    <x v="3103"/>
    <x v="3102"/>
    <x v="3101"/>
    <n v="4100"/>
    <n v="11"/>
    <x v="2"/>
    <x v="0"/>
    <s v="USD"/>
    <n v="1434080706"/>
    <n v="1428896706"/>
    <b v="0"/>
    <n v="2"/>
    <x v="1"/>
    <x v="38"/>
    <n v="0.26829268292682928"/>
    <n v="5.5"/>
    <x v="1"/>
    <x v="38"/>
  </r>
  <r>
    <x v="3104"/>
    <x v="3103"/>
    <x v="3102"/>
    <n v="4000"/>
    <n v="1185"/>
    <x v="2"/>
    <x v="2"/>
    <s v="AUD"/>
    <n v="1422928800"/>
    <n v="1420235311"/>
    <b v="0"/>
    <n v="5"/>
    <x v="1"/>
    <x v="38"/>
    <n v="29.625"/>
    <n v="237"/>
    <x v="1"/>
    <x v="38"/>
  </r>
  <r>
    <x v="3105"/>
    <x v="3104"/>
    <x v="3103"/>
    <n v="5845"/>
    <n v="2476"/>
    <x v="2"/>
    <x v="0"/>
    <s v="USD"/>
    <n v="1413694800"/>
    <n v="1408986916"/>
    <b v="0"/>
    <n v="31"/>
    <x v="1"/>
    <x v="38"/>
    <n v="42.360992301112063"/>
    <n v="79.870967741935488"/>
    <x v="1"/>
    <x v="38"/>
  </r>
  <r>
    <x v="3106"/>
    <x v="3105"/>
    <x v="3104"/>
    <n v="1000"/>
    <n v="41"/>
    <x v="2"/>
    <x v="1"/>
    <s v="GBP"/>
    <n v="1442440800"/>
    <n v="1440497876"/>
    <b v="0"/>
    <n v="4"/>
    <x v="1"/>
    <x v="38"/>
    <n v="4.1000000000000005"/>
    <n v="10.25"/>
    <x v="1"/>
    <x v="38"/>
  </r>
  <r>
    <x v="3107"/>
    <x v="3106"/>
    <x v="3105"/>
    <n v="40000"/>
    <n v="7905"/>
    <x v="2"/>
    <x v="0"/>
    <s v="USD"/>
    <n v="1431372751"/>
    <n v="1430767951"/>
    <b v="0"/>
    <n v="29"/>
    <x v="1"/>
    <x v="38"/>
    <n v="19.762499999999999"/>
    <n v="272.58620689655174"/>
    <x v="1"/>
    <x v="38"/>
  </r>
  <r>
    <x v="3108"/>
    <x v="3107"/>
    <x v="3106"/>
    <n v="50000"/>
    <n v="26"/>
    <x v="2"/>
    <x v="0"/>
    <s v="USD"/>
    <n v="1430234394"/>
    <n v="1425053994"/>
    <b v="0"/>
    <n v="2"/>
    <x v="1"/>
    <x v="38"/>
    <n v="5.1999999999999998E-2"/>
    <n v="13"/>
    <x v="1"/>
    <x v="38"/>
  </r>
  <r>
    <x v="3109"/>
    <x v="3108"/>
    <x v="3107"/>
    <n v="26500"/>
    <n v="6633"/>
    <x v="2"/>
    <x v="0"/>
    <s v="USD"/>
    <n v="1409194810"/>
    <n v="1406170810"/>
    <b v="0"/>
    <n v="114"/>
    <x v="1"/>
    <x v="38"/>
    <n v="25.030188679245285"/>
    <n v="58.184210526315788"/>
    <x v="1"/>
    <x v="38"/>
  </r>
  <r>
    <x v="3110"/>
    <x v="3109"/>
    <x v="3108"/>
    <n v="25000"/>
    <n v="10"/>
    <x v="2"/>
    <x v="0"/>
    <s v="USD"/>
    <n v="1487465119"/>
    <n v="1484009119"/>
    <b v="0"/>
    <n v="1"/>
    <x v="1"/>
    <x v="38"/>
    <n v="0.04"/>
    <n v="10"/>
    <x v="1"/>
    <x v="38"/>
  </r>
  <r>
    <x v="3111"/>
    <x v="3110"/>
    <x v="3109"/>
    <n v="20000"/>
    <n v="5328"/>
    <x v="2"/>
    <x v="0"/>
    <s v="USD"/>
    <n v="1412432220"/>
    <n v="1409753820"/>
    <b v="0"/>
    <n v="76"/>
    <x v="1"/>
    <x v="38"/>
    <n v="26.640000000000004"/>
    <n v="70.10526315789474"/>
    <x v="1"/>
    <x v="38"/>
  </r>
  <r>
    <x v="3112"/>
    <x v="3111"/>
    <x v="3110"/>
    <n v="11000"/>
    <n v="521"/>
    <x v="2"/>
    <x v="0"/>
    <s v="USD"/>
    <n v="1477968934"/>
    <n v="1472784934"/>
    <b v="0"/>
    <n v="9"/>
    <x v="1"/>
    <x v="38"/>
    <n v="4.7363636363636363"/>
    <n v="57.888888888888886"/>
    <x v="1"/>
    <x v="38"/>
  </r>
  <r>
    <x v="3113"/>
    <x v="3112"/>
    <x v="3111"/>
    <n v="109225"/>
    <n v="4635"/>
    <x v="2"/>
    <x v="0"/>
    <s v="USD"/>
    <n v="1429291982"/>
    <n v="1426699982"/>
    <b v="0"/>
    <n v="37"/>
    <x v="1"/>
    <x v="38"/>
    <n v="4.2435339894712749"/>
    <n v="125.27027027027027"/>
    <x v="1"/>
    <x v="38"/>
  </r>
  <r>
    <x v="3114"/>
    <x v="3113"/>
    <x v="3112"/>
    <n v="75000"/>
    <n v="0"/>
    <x v="2"/>
    <x v="0"/>
    <s v="USD"/>
    <n v="1411312250"/>
    <n v="1406128250"/>
    <b v="0"/>
    <n v="0"/>
    <x v="1"/>
    <x v="38"/>
    <n v="0"/>
    <e v="#DIV/0!"/>
    <x v="1"/>
    <x v="38"/>
  </r>
  <r>
    <x v="3115"/>
    <x v="3114"/>
    <x v="3113"/>
    <n v="10000"/>
    <n v="300"/>
    <x v="2"/>
    <x v="11"/>
    <s v="SEK"/>
    <n v="1465123427"/>
    <n v="1462531427"/>
    <b v="0"/>
    <n v="1"/>
    <x v="1"/>
    <x v="38"/>
    <n v="3"/>
    <n v="300"/>
    <x v="1"/>
    <x v="38"/>
  </r>
  <r>
    <x v="3116"/>
    <x v="3115"/>
    <x v="3114"/>
    <n v="750"/>
    <n v="430"/>
    <x v="2"/>
    <x v="0"/>
    <s v="USD"/>
    <n v="1427890925"/>
    <n v="1426681325"/>
    <b v="0"/>
    <n v="10"/>
    <x v="1"/>
    <x v="38"/>
    <n v="57.333333333333336"/>
    <n v="43"/>
    <x v="1"/>
    <x v="38"/>
  </r>
  <r>
    <x v="3117"/>
    <x v="3116"/>
    <x v="3115"/>
    <n v="1000"/>
    <n v="1"/>
    <x v="2"/>
    <x v="1"/>
    <s v="GBP"/>
    <n v="1464354720"/>
    <n v="1463648360"/>
    <b v="0"/>
    <n v="1"/>
    <x v="1"/>
    <x v="38"/>
    <n v="0.1"/>
    <n v="1"/>
    <x v="1"/>
    <x v="38"/>
  </r>
  <r>
    <x v="3118"/>
    <x v="3117"/>
    <x v="3116"/>
    <n v="500000"/>
    <n v="1550"/>
    <x v="2"/>
    <x v="11"/>
    <s v="SEK"/>
    <n v="1467473723"/>
    <n v="1465832123"/>
    <b v="0"/>
    <n v="2"/>
    <x v="1"/>
    <x v="38"/>
    <n v="0.31"/>
    <n v="775"/>
    <x v="1"/>
    <x v="38"/>
  </r>
  <r>
    <x v="3119"/>
    <x v="3118"/>
    <x v="3117"/>
    <n v="10000"/>
    <n v="5"/>
    <x v="2"/>
    <x v="0"/>
    <s v="USD"/>
    <n v="1427414732"/>
    <n v="1424826332"/>
    <b v="0"/>
    <n v="1"/>
    <x v="1"/>
    <x v="38"/>
    <n v="0.05"/>
    <n v="5"/>
    <x v="1"/>
    <x v="38"/>
  </r>
  <r>
    <x v="3120"/>
    <x v="3119"/>
    <x v="3118"/>
    <n v="1300000"/>
    <n v="128"/>
    <x v="2"/>
    <x v="9"/>
    <s v="EUR"/>
    <n v="1462484196"/>
    <n v="1457303796"/>
    <b v="0"/>
    <n v="10"/>
    <x v="1"/>
    <x v="38"/>
    <n v="9.8461538461538465E-3"/>
    <n v="12.8"/>
    <x v="1"/>
    <x v="38"/>
  </r>
  <r>
    <x v="3121"/>
    <x v="3120"/>
    <x v="3119"/>
    <n v="1500"/>
    <n v="10"/>
    <x v="1"/>
    <x v="5"/>
    <s v="CAD"/>
    <n v="1411748335"/>
    <n v="1406564335"/>
    <b v="0"/>
    <n v="1"/>
    <x v="1"/>
    <x v="38"/>
    <n v="0.66666666666666674"/>
    <n v="10"/>
    <x v="1"/>
    <x v="38"/>
  </r>
  <r>
    <x v="3122"/>
    <x v="3121"/>
    <x v="3120"/>
    <n v="199"/>
    <n v="116"/>
    <x v="1"/>
    <x v="0"/>
    <s v="USD"/>
    <n v="1478733732"/>
    <n v="1478298132"/>
    <b v="0"/>
    <n v="2"/>
    <x v="1"/>
    <x v="38"/>
    <n v="58.291457286432156"/>
    <n v="58"/>
    <x v="1"/>
    <x v="38"/>
  </r>
  <r>
    <x v="3123"/>
    <x v="3122"/>
    <x v="3121"/>
    <n v="125000"/>
    <n v="85192"/>
    <x v="1"/>
    <x v="0"/>
    <s v="USD"/>
    <n v="1468108198"/>
    <n v="1465516198"/>
    <b v="0"/>
    <n v="348"/>
    <x v="1"/>
    <x v="38"/>
    <n v="68.153599999999997"/>
    <n v="244.80459770114942"/>
    <x v="1"/>
    <x v="38"/>
  </r>
  <r>
    <x v="3124"/>
    <x v="3123"/>
    <x v="3122"/>
    <n v="800000"/>
    <n v="26"/>
    <x v="1"/>
    <x v="0"/>
    <s v="USD"/>
    <n v="1422902601"/>
    <n v="1417718601"/>
    <b v="0"/>
    <n v="4"/>
    <x v="1"/>
    <x v="38"/>
    <n v="3.2499999999999999E-3"/>
    <n v="6.5"/>
    <x v="1"/>
    <x v="38"/>
  </r>
  <r>
    <x v="3125"/>
    <x v="3124"/>
    <x v="3123"/>
    <n v="1500000"/>
    <n v="0"/>
    <x v="1"/>
    <x v="0"/>
    <s v="USD"/>
    <n v="1452142672"/>
    <n v="1449550672"/>
    <b v="0"/>
    <n v="0"/>
    <x v="1"/>
    <x v="38"/>
    <n v="0"/>
    <e v="#DIV/0!"/>
    <x v="1"/>
    <x v="38"/>
  </r>
  <r>
    <x v="3126"/>
    <x v="3125"/>
    <x v="3124"/>
    <n v="25000"/>
    <n v="1040"/>
    <x v="1"/>
    <x v="0"/>
    <s v="USD"/>
    <n v="1459121162"/>
    <n v="1456532762"/>
    <b v="0"/>
    <n v="17"/>
    <x v="1"/>
    <x v="38"/>
    <n v="4.16"/>
    <n v="61.176470588235297"/>
    <x v="1"/>
    <x v="38"/>
  </r>
  <r>
    <x v="3127"/>
    <x v="3126"/>
    <x v="3125"/>
    <n v="100000"/>
    <n v="0"/>
    <x v="1"/>
    <x v="0"/>
    <s v="USD"/>
    <n v="1425242029"/>
    <n v="1422650029"/>
    <b v="0"/>
    <n v="0"/>
    <x v="1"/>
    <x v="38"/>
    <n v="0"/>
    <e v="#DIV/0!"/>
    <x v="1"/>
    <x v="38"/>
  </r>
  <r>
    <x v="3128"/>
    <x v="3127"/>
    <x v="3126"/>
    <n v="15000"/>
    <n v="16291"/>
    <x v="3"/>
    <x v="0"/>
    <s v="USD"/>
    <n v="1489690141"/>
    <n v="1487101741"/>
    <b v="0"/>
    <n v="117"/>
    <x v="1"/>
    <x v="6"/>
    <n v="108.60666666666667"/>
    <n v="139.23931623931625"/>
    <x v="1"/>
    <x v="6"/>
  </r>
  <r>
    <x v="3129"/>
    <x v="3128"/>
    <x v="3127"/>
    <n v="1250"/>
    <n v="10"/>
    <x v="3"/>
    <x v="0"/>
    <s v="USD"/>
    <n v="1492542819"/>
    <n v="1489090419"/>
    <b v="0"/>
    <n v="1"/>
    <x v="1"/>
    <x v="6"/>
    <n v="0.8"/>
    <n v="10"/>
    <x v="1"/>
    <x v="6"/>
  </r>
  <r>
    <x v="3130"/>
    <x v="3129"/>
    <x v="3128"/>
    <n v="10000"/>
    <n v="375"/>
    <x v="3"/>
    <x v="0"/>
    <s v="USD"/>
    <n v="1492145940"/>
    <n v="1489504916"/>
    <b v="0"/>
    <n v="4"/>
    <x v="1"/>
    <x v="6"/>
    <n v="3.75"/>
    <n v="93.75"/>
    <x v="1"/>
    <x v="6"/>
  </r>
  <r>
    <x v="3131"/>
    <x v="3130"/>
    <x v="3129"/>
    <n v="4100"/>
    <n v="645"/>
    <x v="3"/>
    <x v="0"/>
    <s v="USD"/>
    <n v="1491656045"/>
    <n v="1489067645"/>
    <b v="0"/>
    <n v="12"/>
    <x v="1"/>
    <x v="6"/>
    <n v="15.731707317073171"/>
    <n v="53.75"/>
    <x v="1"/>
    <x v="6"/>
  </r>
  <r>
    <x v="3132"/>
    <x v="3131"/>
    <x v="3130"/>
    <n v="30000"/>
    <n v="10"/>
    <x v="3"/>
    <x v="0"/>
    <s v="USD"/>
    <n v="1492759460"/>
    <n v="1487579060"/>
    <b v="0"/>
    <n v="1"/>
    <x v="1"/>
    <x v="6"/>
    <n v="3.3333333333333333E-2"/>
    <n v="10"/>
    <x v="1"/>
    <x v="6"/>
  </r>
  <r>
    <x v="3133"/>
    <x v="3132"/>
    <x v="3131"/>
    <n v="500"/>
    <n v="540"/>
    <x v="3"/>
    <x v="1"/>
    <s v="GBP"/>
    <n v="1490358834"/>
    <n v="1487770434"/>
    <b v="0"/>
    <n v="16"/>
    <x v="1"/>
    <x v="6"/>
    <n v="108"/>
    <n v="33.75"/>
    <x v="1"/>
    <x v="6"/>
  </r>
  <r>
    <x v="3134"/>
    <x v="3133"/>
    <x v="3132"/>
    <n v="1000"/>
    <n v="225"/>
    <x v="3"/>
    <x v="1"/>
    <s v="GBP"/>
    <n v="1490631419"/>
    <n v="1488820619"/>
    <b v="0"/>
    <n v="12"/>
    <x v="1"/>
    <x v="6"/>
    <n v="22.5"/>
    <n v="18.75"/>
    <x v="1"/>
    <x v="6"/>
  </r>
  <r>
    <x v="3135"/>
    <x v="3134"/>
    <x v="3133"/>
    <n v="777"/>
    <n v="162"/>
    <x v="3"/>
    <x v="0"/>
    <s v="USD"/>
    <n v="1491277121"/>
    <n v="1489376321"/>
    <b v="0"/>
    <n v="7"/>
    <x v="1"/>
    <x v="6"/>
    <n v="20.849420849420849"/>
    <n v="23.142857142857142"/>
    <x v="1"/>
    <x v="6"/>
  </r>
  <r>
    <x v="3136"/>
    <x v="3135"/>
    <x v="3134"/>
    <n v="500"/>
    <n v="639"/>
    <x v="3"/>
    <x v="1"/>
    <s v="GBP"/>
    <n v="1491001140"/>
    <n v="1487847954"/>
    <b v="0"/>
    <n v="22"/>
    <x v="1"/>
    <x v="6"/>
    <n v="127.8"/>
    <n v="29.045454545454547"/>
    <x v="1"/>
    <x v="6"/>
  </r>
  <r>
    <x v="3137"/>
    <x v="3136"/>
    <x v="3135"/>
    <n v="1500"/>
    <n v="50"/>
    <x v="3"/>
    <x v="0"/>
    <s v="USD"/>
    <n v="1493838720"/>
    <n v="1489439669"/>
    <b v="0"/>
    <n v="1"/>
    <x v="1"/>
    <x v="6"/>
    <n v="3.3333333333333335"/>
    <n v="50"/>
    <x v="1"/>
    <x v="6"/>
  </r>
  <r>
    <x v="3138"/>
    <x v="3137"/>
    <x v="3136"/>
    <n v="200"/>
    <n v="0"/>
    <x v="3"/>
    <x v="1"/>
    <s v="GBP"/>
    <n v="1491233407"/>
    <n v="1489591807"/>
    <b v="0"/>
    <n v="0"/>
    <x v="1"/>
    <x v="6"/>
    <n v="0"/>
    <e v="#DIV/0!"/>
    <x v="1"/>
    <x v="6"/>
  </r>
  <r>
    <x v="3139"/>
    <x v="3138"/>
    <x v="3137"/>
    <n v="50000"/>
    <n v="2700"/>
    <x v="3"/>
    <x v="14"/>
    <s v="MXN"/>
    <n v="1490416380"/>
    <n v="1487485760"/>
    <b v="0"/>
    <n v="6"/>
    <x v="1"/>
    <x v="6"/>
    <n v="5.4"/>
    <n v="450"/>
    <x v="1"/>
    <x v="6"/>
  </r>
  <r>
    <x v="3140"/>
    <x v="3139"/>
    <x v="3138"/>
    <n v="10000"/>
    <n v="96"/>
    <x v="3"/>
    <x v="6"/>
    <s v="EUR"/>
    <n v="1491581703"/>
    <n v="1488993303"/>
    <b v="0"/>
    <n v="4"/>
    <x v="1"/>
    <x v="6"/>
    <n v="0.96"/>
    <n v="24"/>
    <x v="1"/>
    <x v="6"/>
  </r>
  <r>
    <x v="3141"/>
    <x v="3140"/>
    <x v="3139"/>
    <n v="500"/>
    <n v="258"/>
    <x v="3"/>
    <x v="9"/>
    <s v="EUR"/>
    <n v="1492372800"/>
    <n v="1488823488"/>
    <b v="0"/>
    <n v="8"/>
    <x v="1"/>
    <x v="6"/>
    <n v="51.6"/>
    <n v="32.25"/>
    <x v="1"/>
    <x v="6"/>
  </r>
  <r>
    <x v="3142"/>
    <x v="3141"/>
    <x v="3140"/>
    <n v="2750"/>
    <n v="45"/>
    <x v="3"/>
    <x v="1"/>
    <s v="GBP"/>
    <n v="1489922339"/>
    <n v="1487333939"/>
    <b v="0"/>
    <n v="3"/>
    <x v="1"/>
    <x v="6"/>
    <n v="1.6363636363636365"/>
    <n v="15"/>
    <x v="1"/>
    <x v="6"/>
  </r>
  <r>
    <x v="3143"/>
    <x v="3142"/>
    <x v="3141"/>
    <n v="700"/>
    <n v="0"/>
    <x v="3"/>
    <x v="1"/>
    <s v="GBP"/>
    <n v="1491726956"/>
    <n v="1489480556"/>
    <b v="0"/>
    <n v="0"/>
    <x v="1"/>
    <x v="6"/>
    <n v="0"/>
    <e v="#DIV/0!"/>
    <x v="1"/>
    <x v="6"/>
  </r>
  <r>
    <x v="3144"/>
    <x v="3143"/>
    <x v="3142"/>
    <n v="10000"/>
    <n v="7540"/>
    <x v="3"/>
    <x v="0"/>
    <s v="USD"/>
    <n v="1489903200"/>
    <n v="1488459307"/>
    <b v="0"/>
    <n v="30"/>
    <x v="1"/>
    <x v="6"/>
    <n v="75.400000000000006"/>
    <n v="251.33333333333334"/>
    <x v="1"/>
    <x v="6"/>
  </r>
  <r>
    <x v="3145"/>
    <x v="3144"/>
    <x v="3143"/>
    <n v="25000"/>
    <n v="0"/>
    <x v="3"/>
    <x v="0"/>
    <s v="USD"/>
    <n v="1490659134"/>
    <n v="1485478734"/>
    <b v="0"/>
    <n v="0"/>
    <x v="1"/>
    <x v="6"/>
    <n v="0"/>
    <e v="#DIV/0!"/>
    <x v="1"/>
    <x v="6"/>
  </r>
  <r>
    <x v="3146"/>
    <x v="3145"/>
    <x v="3144"/>
    <n v="50000"/>
    <n v="5250"/>
    <x v="3"/>
    <x v="14"/>
    <s v="MXN"/>
    <n v="1492356166"/>
    <n v="1488471766"/>
    <b v="0"/>
    <n v="12"/>
    <x v="1"/>
    <x v="6"/>
    <n v="10.5"/>
    <n v="437.5"/>
    <x v="1"/>
    <x v="6"/>
  </r>
  <r>
    <x v="3147"/>
    <x v="3146"/>
    <x v="3145"/>
    <n v="20000"/>
    <n v="23505"/>
    <x v="0"/>
    <x v="0"/>
    <s v="USD"/>
    <n v="1415319355"/>
    <n v="1411859755"/>
    <b v="1"/>
    <n v="213"/>
    <x v="0"/>
    <x v="6"/>
    <n v="117.52499999999999"/>
    <n v="110.35211267605634"/>
    <x v="1"/>
    <x v="6"/>
  </r>
  <r>
    <x v="3148"/>
    <x v="3147"/>
    <x v="3146"/>
    <n v="1800"/>
    <n v="2361"/>
    <x v="0"/>
    <x v="0"/>
    <s v="USD"/>
    <n v="1412136000"/>
    <n v="1410278284"/>
    <b v="1"/>
    <n v="57"/>
    <x v="0"/>
    <x v="6"/>
    <n v="131.16666666666669"/>
    <n v="41.421052631578945"/>
    <x v="1"/>
    <x v="6"/>
  </r>
  <r>
    <x v="3149"/>
    <x v="3148"/>
    <x v="3147"/>
    <n v="1250"/>
    <n v="1300"/>
    <x v="0"/>
    <x v="0"/>
    <s v="USD"/>
    <n v="1354845600"/>
    <n v="1352766300"/>
    <b v="1"/>
    <n v="25"/>
    <x v="0"/>
    <x v="6"/>
    <n v="104"/>
    <n v="52"/>
    <x v="1"/>
    <x v="6"/>
  </r>
  <r>
    <x v="3150"/>
    <x v="3149"/>
    <x v="3148"/>
    <n v="3500"/>
    <n v="3535"/>
    <x v="0"/>
    <x v="0"/>
    <s v="USD"/>
    <n v="1295928000"/>
    <n v="1288160403"/>
    <b v="1"/>
    <n v="104"/>
    <x v="0"/>
    <x v="6"/>
    <n v="101"/>
    <n v="33.990384615384613"/>
    <x v="1"/>
    <x v="6"/>
  </r>
  <r>
    <x v="3151"/>
    <x v="3150"/>
    <x v="3149"/>
    <n v="3500"/>
    <n v="3514"/>
    <x v="0"/>
    <x v="0"/>
    <s v="USD"/>
    <n v="1410379774"/>
    <n v="1407787774"/>
    <b v="1"/>
    <n v="34"/>
    <x v="0"/>
    <x v="6"/>
    <n v="100.4"/>
    <n v="103.35294117647059"/>
    <x v="1"/>
    <x v="6"/>
  </r>
  <r>
    <x v="3152"/>
    <x v="3151"/>
    <x v="3150"/>
    <n v="2200"/>
    <n v="2331"/>
    <x v="0"/>
    <x v="1"/>
    <s v="GBP"/>
    <n v="1383425367"/>
    <n v="1380833367"/>
    <b v="1"/>
    <n v="67"/>
    <x v="0"/>
    <x v="6"/>
    <n v="105.95454545454545"/>
    <n v="34.791044776119406"/>
    <x v="1"/>
    <x v="6"/>
  </r>
  <r>
    <x v="3153"/>
    <x v="3152"/>
    <x v="3151"/>
    <n v="3000"/>
    <n v="10067.5"/>
    <x v="0"/>
    <x v="0"/>
    <s v="USD"/>
    <n v="1304225940"/>
    <n v="1301542937"/>
    <b v="1"/>
    <n v="241"/>
    <x v="0"/>
    <x v="6"/>
    <n v="335.58333333333337"/>
    <n v="41.773858921161825"/>
    <x v="1"/>
    <x v="6"/>
  </r>
  <r>
    <x v="3154"/>
    <x v="3153"/>
    <x v="3152"/>
    <n v="7000"/>
    <n v="7905"/>
    <x v="0"/>
    <x v="0"/>
    <s v="USD"/>
    <n v="1333310458"/>
    <n v="1330722058"/>
    <b v="1"/>
    <n v="123"/>
    <x v="0"/>
    <x v="6"/>
    <n v="112.92857142857142"/>
    <n v="64.268292682926827"/>
    <x v="1"/>
    <x v="6"/>
  </r>
  <r>
    <x v="3155"/>
    <x v="3154"/>
    <x v="3153"/>
    <n v="5000"/>
    <n v="9425.23"/>
    <x v="0"/>
    <x v="1"/>
    <s v="GBP"/>
    <n v="1356004725"/>
    <n v="1353412725"/>
    <b v="1"/>
    <n v="302"/>
    <x v="0"/>
    <x v="6"/>
    <n v="188.50460000000001"/>
    <n v="31.209370860927152"/>
    <x v="1"/>
    <x v="6"/>
  </r>
  <r>
    <x v="3156"/>
    <x v="3155"/>
    <x v="3154"/>
    <n v="5500"/>
    <n v="5600"/>
    <x v="0"/>
    <x v="0"/>
    <s v="USD"/>
    <n v="1338591144"/>
    <n v="1335567144"/>
    <b v="1"/>
    <n v="89"/>
    <x v="0"/>
    <x v="6"/>
    <n v="101.81818181818181"/>
    <n v="62.921348314606739"/>
    <x v="1"/>
    <x v="6"/>
  </r>
  <r>
    <x v="3157"/>
    <x v="3156"/>
    <x v="3155"/>
    <n v="4000"/>
    <n v="4040"/>
    <x v="0"/>
    <x v="0"/>
    <s v="USD"/>
    <n v="1405746000"/>
    <n v="1404932105"/>
    <b v="1"/>
    <n v="41"/>
    <x v="0"/>
    <x v="6"/>
    <n v="101"/>
    <n v="98.536585365853654"/>
    <x v="1"/>
    <x v="6"/>
  </r>
  <r>
    <x v="3158"/>
    <x v="3157"/>
    <x v="3156"/>
    <n v="5000"/>
    <n v="5700"/>
    <x v="0"/>
    <x v="0"/>
    <s v="USD"/>
    <n v="1374523752"/>
    <n v="1371931752"/>
    <b v="1"/>
    <n v="69"/>
    <x v="0"/>
    <x v="6"/>
    <n v="113.99999999999999"/>
    <n v="82.608695652173907"/>
    <x v="1"/>
    <x v="6"/>
  </r>
  <r>
    <x v="3159"/>
    <x v="3158"/>
    <x v="3157"/>
    <n v="1500"/>
    <n v="2002.22"/>
    <x v="0"/>
    <x v="0"/>
    <s v="USD"/>
    <n v="1326927600"/>
    <n v="1323221761"/>
    <b v="1"/>
    <n v="52"/>
    <x v="0"/>
    <x v="6"/>
    <n v="133.48133333333334"/>
    <n v="38.504230769230773"/>
    <x v="1"/>
    <x v="6"/>
  </r>
  <r>
    <x v="3160"/>
    <x v="3159"/>
    <x v="3158"/>
    <n v="4500"/>
    <n v="4569"/>
    <x v="0"/>
    <x v="0"/>
    <s v="USD"/>
    <n v="1407905940"/>
    <n v="1405923687"/>
    <b v="1"/>
    <n v="57"/>
    <x v="0"/>
    <x v="6"/>
    <n v="101.53333333333335"/>
    <n v="80.15789473684211"/>
    <x v="1"/>
    <x v="6"/>
  </r>
  <r>
    <x v="3161"/>
    <x v="3160"/>
    <x v="3159"/>
    <n v="2000"/>
    <n v="2102"/>
    <x v="0"/>
    <x v="1"/>
    <s v="GBP"/>
    <n v="1413377522"/>
    <n v="1410785522"/>
    <b v="1"/>
    <n v="74"/>
    <x v="0"/>
    <x v="6"/>
    <n v="105.1"/>
    <n v="28.405405405405407"/>
    <x v="1"/>
    <x v="6"/>
  </r>
  <r>
    <x v="3162"/>
    <x v="3161"/>
    <x v="3160"/>
    <n v="4000"/>
    <n v="5086"/>
    <x v="0"/>
    <x v="0"/>
    <s v="USD"/>
    <n v="1404698400"/>
    <n v="1402331262"/>
    <b v="1"/>
    <n v="63"/>
    <x v="0"/>
    <x v="6"/>
    <n v="127.15"/>
    <n v="80.730158730158735"/>
    <x v="1"/>
    <x v="6"/>
  </r>
  <r>
    <x v="3163"/>
    <x v="3162"/>
    <x v="3161"/>
    <n v="13000"/>
    <n v="14450"/>
    <x v="0"/>
    <x v="0"/>
    <s v="USD"/>
    <n v="1402855525"/>
    <n v="1400263525"/>
    <b v="1"/>
    <n v="72"/>
    <x v="0"/>
    <x v="6"/>
    <n v="111.15384615384616"/>
    <n v="200.69444444444446"/>
    <x v="1"/>
    <x v="6"/>
  </r>
  <r>
    <x v="3164"/>
    <x v="3163"/>
    <x v="3162"/>
    <n v="2500"/>
    <n v="2669"/>
    <x v="0"/>
    <x v="0"/>
    <s v="USD"/>
    <n v="1402341615"/>
    <n v="1399490415"/>
    <b v="1"/>
    <n v="71"/>
    <x v="0"/>
    <x v="6"/>
    <n v="106.76"/>
    <n v="37.591549295774648"/>
    <x v="1"/>
    <x v="6"/>
  </r>
  <r>
    <x v="3165"/>
    <x v="3164"/>
    <x v="3163"/>
    <n v="750"/>
    <n v="1220"/>
    <x v="0"/>
    <x v="0"/>
    <s v="USD"/>
    <n v="1304395140"/>
    <n v="1302493760"/>
    <b v="1"/>
    <n v="21"/>
    <x v="0"/>
    <x v="6"/>
    <n v="162.66666666666666"/>
    <n v="58.095238095238095"/>
    <x v="1"/>
    <x v="6"/>
  </r>
  <r>
    <x v="3166"/>
    <x v="3165"/>
    <x v="3164"/>
    <n v="35000"/>
    <n v="56079.83"/>
    <x v="0"/>
    <x v="0"/>
    <s v="USD"/>
    <n v="1416988740"/>
    <n v="1414514153"/>
    <b v="1"/>
    <n v="930"/>
    <x v="0"/>
    <x v="6"/>
    <n v="160.22808571428573"/>
    <n v="60.300892473118282"/>
    <x v="1"/>
    <x v="6"/>
  </r>
  <r>
    <x v="3167"/>
    <x v="3166"/>
    <x v="3165"/>
    <n v="3000"/>
    <n v="3485"/>
    <x v="0"/>
    <x v="0"/>
    <s v="USD"/>
    <n v="1406952781"/>
    <n v="1405743181"/>
    <b v="1"/>
    <n v="55"/>
    <x v="0"/>
    <x v="6"/>
    <n v="116.16666666666666"/>
    <n v="63.363636363636367"/>
    <x v="1"/>
    <x v="6"/>
  </r>
  <r>
    <x v="3168"/>
    <x v="3167"/>
    <x v="3166"/>
    <n v="2500"/>
    <n v="3105"/>
    <x v="0"/>
    <x v="0"/>
    <s v="USD"/>
    <n v="1402696800"/>
    <n v="1399948353"/>
    <b v="1"/>
    <n v="61"/>
    <x v="0"/>
    <x v="6"/>
    <n v="124.2"/>
    <n v="50.901639344262293"/>
    <x v="1"/>
    <x v="6"/>
  </r>
  <r>
    <x v="3169"/>
    <x v="3168"/>
    <x v="3167"/>
    <n v="8000"/>
    <n v="8241"/>
    <x v="0"/>
    <x v="0"/>
    <s v="USD"/>
    <n v="1386910740"/>
    <n v="1384364561"/>
    <b v="1"/>
    <n v="82"/>
    <x v="0"/>
    <x v="6"/>
    <n v="103.01249999999999"/>
    <n v="100.5"/>
    <x v="1"/>
    <x v="6"/>
  </r>
  <r>
    <x v="3170"/>
    <x v="3169"/>
    <x v="3168"/>
    <n v="2000"/>
    <n v="2245"/>
    <x v="0"/>
    <x v="0"/>
    <s v="USD"/>
    <n v="1404273600"/>
    <n v="1401414944"/>
    <b v="1"/>
    <n v="71"/>
    <x v="0"/>
    <x v="6"/>
    <n v="112.25"/>
    <n v="31.619718309859156"/>
    <x v="1"/>
    <x v="6"/>
  </r>
  <r>
    <x v="3171"/>
    <x v="3170"/>
    <x v="3169"/>
    <n v="7000"/>
    <n v="7617"/>
    <x v="0"/>
    <x v="1"/>
    <s v="GBP"/>
    <n v="1462545358"/>
    <n v="1459953358"/>
    <b v="1"/>
    <n v="117"/>
    <x v="0"/>
    <x v="6"/>
    <n v="108.8142857142857"/>
    <n v="65.102564102564102"/>
    <x v="1"/>
    <x v="6"/>
  </r>
  <r>
    <x v="3172"/>
    <x v="3171"/>
    <x v="3170"/>
    <n v="2000"/>
    <n v="2300"/>
    <x v="0"/>
    <x v="0"/>
    <s v="USD"/>
    <n v="1329240668"/>
    <n v="1326648668"/>
    <b v="1"/>
    <n v="29"/>
    <x v="0"/>
    <x v="6"/>
    <n v="114.99999999999999"/>
    <n v="79.310344827586206"/>
    <x v="1"/>
    <x v="6"/>
  </r>
  <r>
    <x v="3173"/>
    <x v="3172"/>
    <x v="3171"/>
    <n v="10000"/>
    <n v="10300"/>
    <x v="0"/>
    <x v="0"/>
    <s v="USD"/>
    <n v="1411765492"/>
    <n v="1409173492"/>
    <b v="1"/>
    <n v="74"/>
    <x v="0"/>
    <x v="6"/>
    <n v="103"/>
    <n v="139.18918918918919"/>
    <x v="1"/>
    <x v="6"/>
  </r>
  <r>
    <x v="3174"/>
    <x v="3173"/>
    <x v="3172"/>
    <n v="3000"/>
    <n v="3034"/>
    <x v="0"/>
    <x v="0"/>
    <s v="USD"/>
    <n v="1408999508"/>
    <n v="1407789908"/>
    <b v="1"/>
    <n v="23"/>
    <x v="0"/>
    <x v="6"/>
    <n v="101.13333333333334"/>
    <n v="131.91304347826087"/>
    <x v="1"/>
    <x v="6"/>
  </r>
  <r>
    <x v="3175"/>
    <x v="3174"/>
    <x v="3173"/>
    <n v="5000"/>
    <n v="5478"/>
    <x v="0"/>
    <x v="0"/>
    <s v="USD"/>
    <n v="1297977427"/>
    <n v="1292793427"/>
    <b v="1"/>
    <n v="60"/>
    <x v="0"/>
    <x v="6"/>
    <n v="109.55999999999999"/>
    <n v="91.3"/>
    <x v="1"/>
    <x v="6"/>
  </r>
  <r>
    <x v="3176"/>
    <x v="3175"/>
    <x v="3174"/>
    <n v="1900"/>
    <n v="2182"/>
    <x v="0"/>
    <x v="0"/>
    <s v="USD"/>
    <n v="1376838000"/>
    <n v="1374531631"/>
    <b v="1"/>
    <n v="55"/>
    <x v="0"/>
    <x v="6"/>
    <n v="114.8421052631579"/>
    <n v="39.672727272727272"/>
    <x v="1"/>
    <x v="6"/>
  </r>
  <r>
    <x v="3177"/>
    <x v="3176"/>
    <x v="3175"/>
    <n v="2500"/>
    <n v="2935"/>
    <x v="0"/>
    <x v="0"/>
    <s v="USD"/>
    <n v="1403366409"/>
    <n v="1400774409"/>
    <b v="1"/>
    <n v="51"/>
    <x v="0"/>
    <x v="6"/>
    <n v="117.39999999999999"/>
    <n v="57.549019607843135"/>
    <x v="1"/>
    <x v="6"/>
  </r>
  <r>
    <x v="3178"/>
    <x v="3177"/>
    <x v="3176"/>
    <n v="1500"/>
    <n v="2576"/>
    <x v="0"/>
    <x v="1"/>
    <s v="GBP"/>
    <n v="1405521075"/>
    <n v="1402929075"/>
    <b v="1"/>
    <n v="78"/>
    <x v="0"/>
    <x v="6"/>
    <n v="171.73333333333335"/>
    <n v="33.025641025641029"/>
    <x v="1"/>
    <x v="6"/>
  </r>
  <r>
    <x v="3179"/>
    <x v="3178"/>
    <x v="3177"/>
    <n v="4200"/>
    <n v="4794.82"/>
    <x v="0"/>
    <x v="0"/>
    <s v="USD"/>
    <n v="1367859071"/>
    <n v="1365699071"/>
    <b v="1"/>
    <n v="62"/>
    <x v="0"/>
    <x v="6"/>
    <n v="114.16238095238094"/>
    <n v="77.335806451612896"/>
    <x v="1"/>
    <x v="6"/>
  </r>
  <r>
    <x v="3180"/>
    <x v="3179"/>
    <x v="3178"/>
    <n v="1200"/>
    <n v="1437"/>
    <x v="0"/>
    <x v="1"/>
    <s v="GBP"/>
    <n v="1403258049"/>
    <n v="1400666049"/>
    <b v="1"/>
    <n v="45"/>
    <x v="0"/>
    <x v="6"/>
    <n v="119.75"/>
    <n v="31.933333333333334"/>
    <x v="1"/>
    <x v="6"/>
  </r>
  <r>
    <x v="3181"/>
    <x v="3180"/>
    <x v="3179"/>
    <n v="500"/>
    <n v="545"/>
    <x v="0"/>
    <x v="1"/>
    <s v="GBP"/>
    <n v="1402848000"/>
    <n v="1400570787"/>
    <b v="1"/>
    <n v="15"/>
    <x v="0"/>
    <x v="6"/>
    <n v="109.00000000000001"/>
    <n v="36.333333333333336"/>
    <x v="1"/>
    <x v="6"/>
  </r>
  <r>
    <x v="3182"/>
    <x v="3181"/>
    <x v="3180"/>
    <n v="7000"/>
    <n v="7062"/>
    <x v="0"/>
    <x v="0"/>
    <s v="USD"/>
    <n v="1328029200"/>
    <n v="1323211621"/>
    <b v="1"/>
    <n v="151"/>
    <x v="0"/>
    <x v="6"/>
    <n v="100.88571428571429"/>
    <n v="46.768211920529801"/>
    <x v="1"/>
    <x v="6"/>
  </r>
  <r>
    <x v="3183"/>
    <x v="3182"/>
    <x v="3181"/>
    <n v="2500"/>
    <n v="2725"/>
    <x v="0"/>
    <x v="0"/>
    <s v="USD"/>
    <n v="1377284669"/>
    <n v="1375729469"/>
    <b v="1"/>
    <n v="68"/>
    <x v="0"/>
    <x v="6"/>
    <n v="109.00000000000001"/>
    <n v="40.073529411764703"/>
    <x v="1"/>
    <x v="6"/>
  </r>
  <r>
    <x v="3184"/>
    <x v="3183"/>
    <x v="3182"/>
    <n v="4300"/>
    <n v="4610"/>
    <x v="0"/>
    <x v="0"/>
    <s v="USD"/>
    <n v="1404258631"/>
    <n v="1401666631"/>
    <b v="1"/>
    <n v="46"/>
    <x v="0"/>
    <x v="6"/>
    <n v="107.20930232558139"/>
    <n v="100.21739130434783"/>
    <x v="1"/>
    <x v="6"/>
  </r>
  <r>
    <x v="3185"/>
    <x v="3184"/>
    <x v="3183"/>
    <n v="1000"/>
    <n v="1000"/>
    <x v="0"/>
    <x v="1"/>
    <s v="GBP"/>
    <n v="1405553241"/>
    <n v="1404948441"/>
    <b v="1"/>
    <n v="24"/>
    <x v="0"/>
    <x v="6"/>
    <n v="100"/>
    <n v="41.666666666666664"/>
    <x v="1"/>
    <x v="6"/>
  </r>
  <r>
    <x v="3186"/>
    <x v="3185"/>
    <x v="3184"/>
    <n v="3200"/>
    <n v="3270"/>
    <x v="0"/>
    <x v="1"/>
    <s v="GBP"/>
    <n v="1410901200"/>
    <n v="1408313438"/>
    <b v="1"/>
    <n v="70"/>
    <x v="0"/>
    <x v="6"/>
    <n v="102.18750000000001"/>
    <n v="46.714285714285715"/>
    <x v="1"/>
    <x v="6"/>
  </r>
  <r>
    <x v="3187"/>
    <x v="3186"/>
    <x v="3185"/>
    <n v="15000"/>
    <n v="17444"/>
    <x v="0"/>
    <x v="0"/>
    <s v="USD"/>
    <n v="1407167973"/>
    <n v="1405439973"/>
    <b v="1"/>
    <n v="244"/>
    <x v="0"/>
    <x v="6"/>
    <n v="116.29333333333334"/>
    <n v="71.491803278688522"/>
    <x v="1"/>
    <x v="6"/>
  </r>
  <r>
    <x v="3188"/>
    <x v="3187"/>
    <x v="3186"/>
    <n v="200"/>
    <n v="130"/>
    <x v="2"/>
    <x v="1"/>
    <s v="GBP"/>
    <n v="1433930302"/>
    <n v="1432115902"/>
    <b v="0"/>
    <n v="9"/>
    <x v="1"/>
    <x v="40"/>
    <n v="65"/>
    <n v="14.444444444444445"/>
    <x v="1"/>
    <x v="40"/>
  </r>
  <r>
    <x v="3189"/>
    <x v="3188"/>
    <x v="3187"/>
    <n v="55000"/>
    <n v="6780"/>
    <x v="2"/>
    <x v="11"/>
    <s v="SEK"/>
    <n v="1432455532"/>
    <n v="1429863532"/>
    <b v="0"/>
    <n v="19"/>
    <x v="1"/>
    <x v="40"/>
    <n v="12.327272727272726"/>
    <n v="356.84210526315792"/>
    <x v="1"/>
    <x v="40"/>
  </r>
  <r>
    <x v="3190"/>
    <x v="3189"/>
    <x v="3188"/>
    <n v="4000"/>
    <n v="0"/>
    <x v="2"/>
    <x v="5"/>
    <s v="CAD"/>
    <n v="1481258275"/>
    <n v="1478662675"/>
    <b v="0"/>
    <n v="0"/>
    <x v="1"/>
    <x v="40"/>
    <n v="0"/>
    <e v="#DIV/0!"/>
    <x v="1"/>
    <x v="40"/>
  </r>
  <r>
    <x v="3191"/>
    <x v="3190"/>
    <x v="3189"/>
    <n v="3750"/>
    <n v="151"/>
    <x v="2"/>
    <x v="0"/>
    <s v="USD"/>
    <n v="1471370869"/>
    <n v="1466186869"/>
    <b v="0"/>
    <n v="4"/>
    <x v="1"/>
    <x v="40"/>
    <n v="4.0266666666666664"/>
    <n v="37.75"/>
    <x v="1"/>
    <x v="40"/>
  </r>
  <r>
    <x v="3192"/>
    <x v="3191"/>
    <x v="3190"/>
    <n v="10000"/>
    <n v="102"/>
    <x v="2"/>
    <x v="1"/>
    <s v="GBP"/>
    <n v="1425160800"/>
    <n v="1421274859"/>
    <b v="0"/>
    <n v="8"/>
    <x v="1"/>
    <x v="40"/>
    <n v="1.02"/>
    <n v="12.75"/>
    <x v="1"/>
    <x v="40"/>
  </r>
  <r>
    <x v="3193"/>
    <x v="3192"/>
    <x v="3191"/>
    <n v="5000"/>
    <n v="587"/>
    <x v="2"/>
    <x v="1"/>
    <s v="GBP"/>
    <n v="1424474056"/>
    <n v="1420586056"/>
    <b v="0"/>
    <n v="24"/>
    <x v="1"/>
    <x v="40"/>
    <n v="11.74"/>
    <n v="24.458333333333332"/>
    <x v="1"/>
    <x v="40"/>
  </r>
  <r>
    <x v="3194"/>
    <x v="3193"/>
    <x v="3192"/>
    <n v="11000"/>
    <n v="0"/>
    <x v="2"/>
    <x v="0"/>
    <s v="USD"/>
    <n v="1437960598"/>
    <n v="1435368598"/>
    <b v="0"/>
    <n v="0"/>
    <x v="1"/>
    <x v="40"/>
    <n v="0"/>
    <e v="#DIV/0!"/>
    <x v="1"/>
    <x v="40"/>
  </r>
  <r>
    <x v="3195"/>
    <x v="3194"/>
    <x v="3193"/>
    <n v="3500"/>
    <n v="2070"/>
    <x v="2"/>
    <x v="0"/>
    <s v="USD"/>
    <n v="1423750542"/>
    <n v="1421158542"/>
    <b v="0"/>
    <n v="39"/>
    <x v="1"/>
    <x v="40"/>
    <n v="59.142857142857139"/>
    <n v="53.07692307692308"/>
    <x v="1"/>
    <x v="40"/>
  </r>
  <r>
    <x v="3196"/>
    <x v="3195"/>
    <x v="3194"/>
    <n v="3000000"/>
    <n v="1800"/>
    <x v="2"/>
    <x v="0"/>
    <s v="USD"/>
    <n v="1438437600"/>
    <n v="1433254875"/>
    <b v="0"/>
    <n v="6"/>
    <x v="1"/>
    <x v="40"/>
    <n v="0.06"/>
    <n v="300"/>
    <x v="1"/>
    <x v="40"/>
  </r>
  <r>
    <x v="3197"/>
    <x v="3196"/>
    <x v="3195"/>
    <n v="10000"/>
    <n v="1145"/>
    <x v="2"/>
    <x v="10"/>
    <s v="NOK"/>
    <n v="1423050618"/>
    <n v="1420458618"/>
    <b v="0"/>
    <n v="4"/>
    <x v="1"/>
    <x v="40"/>
    <n v="11.450000000000001"/>
    <n v="286.25"/>
    <x v="1"/>
    <x v="40"/>
  </r>
  <r>
    <x v="3198"/>
    <x v="3197"/>
    <x v="3196"/>
    <n v="30000"/>
    <n v="110"/>
    <x v="2"/>
    <x v="8"/>
    <s v="DKK"/>
    <n v="1424081477"/>
    <n v="1420798277"/>
    <b v="0"/>
    <n v="3"/>
    <x v="1"/>
    <x v="40"/>
    <n v="0.36666666666666664"/>
    <n v="36.666666666666664"/>
    <x v="1"/>
    <x v="40"/>
  </r>
  <r>
    <x v="3199"/>
    <x v="3198"/>
    <x v="3197"/>
    <n v="5000"/>
    <n v="2608"/>
    <x v="2"/>
    <x v="0"/>
    <s v="USD"/>
    <n v="1410037200"/>
    <n v="1407435418"/>
    <b v="0"/>
    <n v="53"/>
    <x v="1"/>
    <x v="40"/>
    <n v="52.16"/>
    <n v="49.20754716981132"/>
    <x v="1"/>
    <x v="40"/>
  </r>
  <r>
    <x v="3200"/>
    <x v="3199"/>
    <x v="3198"/>
    <n v="50000"/>
    <n v="1"/>
    <x v="2"/>
    <x v="0"/>
    <s v="USD"/>
    <n v="1461994440"/>
    <n v="1459410101"/>
    <b v="0"/>
    <n v="1"/>
    <x v="1"/>
    <x v="40"/>
    <n v="2E-3"/>
    <n v="1"/>
    <x v="1"/>
    <x v="40"/>
  </r>
  <r>
    <x v="3201"/>
    <x v="3200"/>
    <x v="3199"/>
    <n v="2000"/>
    <n v="25"/>
    <x v="2"/>
    <x v="1"/>
    <s v="GBP"/>
    <n v="1409509477"/>
    <n v="1407695077"/>
    <b v="0"/>
    <n v="2"/>
    <x v="1"/>
    <x v="40"/>
    <n v="1.25"/>
    <n v="12.5"/>
    <x v="1"/>
    <x v="40"/>
  </r>
  <r>
    <x v="3202"/>
    <x v="3201"/>
    <x v="3200"/>
    <n v="5000"/>
    <n v="2726"/>
    <x v="2"/>
    <x v="0"/>
    <s v="USD"/>
    <n v="1450072740"/>
    <n v="1445027346"/>
    <b v="0"/>
    <n v="25"/>
    <x v="1"/>
    <x v="40"/>
    <n v="54.52"/>
    <n v="109.04"/>
    <x v="1"/>
    <x v="40"/>
  </r>
  <r>
    <x v="3203"/>
    <x v="3202"/>
    <x v="3201"/>
    <n v="1000"/>
    <n v="250"/>
    <x v="2"/>
    <x v="0"/>
    <s v="USD"/>
    <n v="1443224622"/>
    <n v="1440632622"/>
    <b v="0"/>
    <n v="6"/>
    <x v="1"/>
    <x v="40"/>
    <n v="25"/>
    <n v="41.666666666666664"/>
    <x v="1"/>
    <x v="40"/>
  </r>
  <r>
    <x v="3204"/>
    <x v="3203"/>
    <x v="3202"/>
    <n v="500"/>
    <n v="0"/>
    <x v="2"/>
    <x v="0"/>
    <s v="USD"/>
    <n v="1437149640"/>
    <n v="1434558479"/>
    <b v="0"/>
    <n v="0"/>
    <x v="1"/>
    <x v="40"/>
    <n v="0"/>
    <e v="#DIV/0!"/>
    <x v="1"/>
    <x v="40"/>
  </r>
  <r>
    <x v="3205"/>
    <x v="3204"/>
    <x v="3203"/>
    <n v="8000"/>
    <n v="273"/>
    <x v="2"/>
    <x v="1"/>
    <s v="GBP"/>
    <n v="1430470772"/>
    <n v="1427878772"/>
    <b v="0"/>
    <n v="12"/>
    <x v="1"/>
    <x v="40"/>
    <n v="3.4125000000000001"/>
    <n v="22.75"/>
    <x v="1"/>
    <x v="40"/>
  </r>
  <r>
    <x v="3206"/>
    <x v="3205"/>
    <x v="3204"/>
    <n v="5000"/>
    <n v="0"/>
    <x v="2"/>
    <x v="0"/>
    <s v="USD"/>
    <n v="1442644651"/>
    <n v="1440052651"/>
    <b v="0"/>
    <n v="0"/>
    <x v="1"/>
    <x v="40"/>
    <n v="0"/>
    <e v="#DIV/0!"/>
    <x v="1"/>
    <x v="40"/>
  </r>
  <r>
    <x v="3207"/>
    <x v="3206"/>
    <x v="3205"/>
    <n v="5500"/>
    <n v="2550"/>
    <x v="2"/>
    <x v="0"/>
    <s v="USD"/>
    <n v="1429767607"/>
    <n v="1424587207"/>
    <b v="0"/>
    <n v="36"/>
    <x v="1"/>
    <x v="40"/>
    <n v="46.36363636363636"/>
    <n v="70.833333333333329"/>
    <x v="1"/>
    <x v="40"/>
  </r>
  <r>
    <x v="3208"/>
    <x v="3207"/>
    <x v="3206"/>
    <n v="5000"/>
    <n v="5175"/>
    <x v="0"/>
    <x v="0"/>
    <s v="USD"/>
    <n v="1406557877"/>
    <n v="1404743477"/>
    <b v="1"/>
    <n v="82"/>
    <x v="0"/>
    <x v="6"/>
    <n v="103.49999999999999"/>
    <n v="63.109756097560975"/>
    <x v="1"/>
    <x v="6"/>
  </r>
  <r>
    <x v="3209"/>
    <x v="3208"/>
    <x v="3207"/>
    <n v="9500"/>
    <n v="11335.7"/>
    <x v="0"/>
    <x v="0"/>
    <s v="USD"/>
    <n v="1403305200"/>
    <n v="1400512658"/>
    <b v="1"/>
    <n v="226"/>
    <x v="0"/>
    <x v="6"/>
    <n v="119.32315789473684"/>
    <n v="50.157964601769912"/>
    <x v="1"/>
    <x v="6"/>
  </r>
  <r>
    <x v="3210"/>
    <x v="3209"/>
    <x v="3208"/>
    <n v="3000"/>
    <n v="3773"/>
    <x v="0"/>
    <x v="0"/>
    <s v="USD"/>
    <n v="1338523140"/>
    <n v="1334442519"/>
    <b v="1"/>
    <n v="60"/>
    <x v="0"/>
    <x v="6"/>
    <n v="125.76666666666667"/>
    <n v="62.883333333333333"/>
    <x v="1"/>
    <x v="6"/>
  </r>
  <r>
    <x v="3211"/>
    <x v="3210"/>
    <x v="3209"/>
    <n v="23000"/>
    <n v="27541"/>
    <x v="0"/>
    <x v="0"/>
    <s v="USD"/>
    <n v="1408068000"/>
    <n v="1405346680"/>
    <b v="1"/>
    <n v="322"/>
    <x v="0"/>
    <x v="6"/>
    <n v="119.74347826086958"/>
    <n v="85.531055900621112"/>
    <x v="1"/>
    <x v="6"/>
  </r>
  <r>
    <x v="3212"/>
    <x v="3211"/>
    <x v="3210"/>
    <n v="4000"/>
    <n v="5050"/>
    <x v="0"/>
    <x v="0"/>
    <s v="USD"/>
    <n v="1407524751"/>
    <n v="1404932751"/>
    <b v="1"/>
    <n v="94"/>
    <x v="0"/>
    <x v="6"/>
    <n v="126.25"/>
    <n v="53.723404255319146"/>
    <x v="1"/>
    <x v="6"/>
  </r>
  <r>
    <x v="3213"/>
    <x v="3212"/>
    <x v="3211"/>
    <n v="6000"/>
    <n v="6007"/>
    <x v="0"/>
    <x v="1"/>
    <s v="GBP"/>
    <n v="1437934759"/>
    <n v="1434478759"/>
    <b v="1"/>
    <n v="47"/>
    <x v="0"/>
    <x v="6"/>
    <n v="100.11666666666667"/>
    <n v="127.80851063829788"/>
    <x v="1"/>
    <x v="6"/>
  </r>
  <r>
    <x v="3214"/>
    <x v="3213"/>
    <x v="3212"/>
    <n v="12000"/>
    <n v="12256"/>
    <x v="0"/>
    <x v="1"/>
    <s v="GBP"/>
    <n v="1452038100"/>
    <n v="1448823673"/>
    <b v="1"/>
    <n v="115"/>
    <x v="0"/>
    <x v="6"/>
    <n v="102.13333333333334"/>
    <n v="106.57391304347826"/>
    <x v="1"/>
    <x v="6"/>
  </r>
  <r>
    <x v="3215"/>
    <x v="3214"/>
    <x v="3213"/>
    <n v="35000"/>
    <n v="35123"/>
    <x v="0"/>
    <x v="0"/>
    <s v="USD"/>
    <n v="1441857540"/>
    <n v="1438617471"/>
    <b v="1"/>
    <n v="134"/>
    <x v="0"/>
    <x v="6"/>
    <n v="100.35142857142858"/>
    <n v="262.11194029850748"/>
    <x v="1"/>
    <x v="6"/>
  </r>
  <r>
    <x v="3216"/>
    <x v="3215"/>
    <x v="3214"/>
    <n v="2000"/>
    <n v="2001"/>
    <x v="0"/>
    <x v="1"/>
    <s v="GBP"/>
    <n v="1436625000"/>
    <n v="1433934371"/>
    <b v="1"/>
    <n v="35"/>
    <x v="0"/>
    <x v="6"/>
    <n v="100.05"/>
    <n v="57.171428571428571"/>
    <x v="1"/>
    <x v="6"/>
  </r>
  <r>
    <x v="3217"/>
    <x v="3216"/>
    <x v="3215"/>
    <n v="4500"/>
    <n v="5221"/>
    <x v="0"/>
    <x v="0"/>
    <s v="USD"/>
    <n v="1478264784"/>
    <n v="1475672784"/>
    <b v="1"/>
    <n v="104"/>
    <x v="0"/>
    <x v="6"/>
    <n v="116.02222222222223"/>
    <n v="50.20192307692308"/>
    <x v="1"/>
    <x v="6"/>
  </r>
  <r>
    <x v="3218"/>
    <x v="3217"/>
    <x v="3216"/>
    <n v="12000"/>
    <n v="12252"/>
    <x v="0"/>
    <x v="1"/>
    <s v="GBP"/>
    <n v="1419984000"/>
    <n v="1417132986"/>
    <b v="1"/>
    <n v="184"/>
    <x v="0"/>
    <x v="6"/>
    <n v="102.1"/>
    <n v="66.586956521739125"/>
    <x v="1"/>
    <x v="6"/>
  </r>
  <r>
    <x v="3219"/>
    <x v="3218"/>
    <x v="3217"/>
    <n v="20000"/>
    <n v="20022"/>
    <x v="0"/>
    <x v="0"/>
    <s v="USD"/>
    <n v="1427063747"/>
    <n v="1424043347"/>
    <b v="1"/>
    <n v="119"/>
    <x v="0"/>
    <x v="6"/>
    <n v="100.11000000000001"/>
    <n v="168.25210084033614"/>
    <x v="1"/>
    <x v="6"/>
  </r>
  <r>
    <x v="3220"/>
    <x v="3219"/>
    <x v="3218"/>
    <n v="15000"/>
    <n v="15126"/>
    <x v="0"/>
    <x v="0"/>
    <s v="USD"/>
    <n v="1489352400"/>
    <n v="1486411204"/>
    <b v="1"/>
    <n v="59"/>
    <x v="0"/>
    <x v="6"/>
    <n v="100.84"/>
    <n v="256.37288135593218"/>
    <x v="1"/>
    <x v="6"/>
  </r>
  <r>
    <x v="3221"/>
    <x v="3220"/>
    <x v="3219"/>
    <n v="4000"/>
    <n v="4137"/>
    <x v="0"/>
    <x v="1"/>
    <s v="GBP"/>
    <n v="1436114603"/>
    <n v="1433090603"/>
    <b v="1"/>
    <n v="113"/>
    <x v="0"/>
    <x v="6"/>
    <n v="103.42499999999998"/>
    <n v="36.610619469026545"/>
    <x v="1"/>
    <x v="6"/>
  </r>
  <r>
    <x v="3222"/>
    <x v="3221"/>
    <x v="3220"/>
    <n v="2500"/>
    <n v="3120"/>
    <x v="0"/>
    <x v="0"/>
    <s v="USD"/>
    <n v="1445722140"/>
    <n v="1443016697"/>
    <b v="1"/>
    <n v="84"/>
    <x v="0"/>
    <x v="6"/>
    <n v="124.8"/>
    <n v="37.142857142857146"/>
    <x v="1"/>
    <x v="6"/>
  </r>
  <r>
    <x v="3223"/>
    <x v="3222"/>
    <x v="3221"/>
    <n v="3100"/>
    <n v="3395"/>
    <x v="0"/>
    <x v="0"/>
    <s v="USD"/>
    <n v="1440100976"/>
    <n v="1437508976"/>
    <b v="1"/>
    <n v="74"/>
    <x v="0"/>
    <x v="6"/>
    <n v="109.51612903225806"/>
    <n v="45.878378378378379"/>
    <x v="1"/>
    <x v="6"/>
  </r>
  <r>
    <x v="3224"/>
    <x v="3223"/>
    <x v="3222"/>
    <n v="30000"/>
    <n v="30610"/>
    <x v="0"/>
    <x v="0"/>
    <s v="USD"/>
    <n v="1484024400"/>
    <n v="1479932713"/>
    <b v="1"/>
    <n v="216"/>
    <x v="0"/>
    <x v="6"/>
    <n v="102.03333333333333"/>
    <n v="141.71296296296296"/>
    <x v="1"/>
    <x v="6"/>
  </r>
  <r>
    <x v="3225"/>
    <x v="3224"/>
    <x v="3223"/>
    <n v="2000"/>
    <n v="2047"/>
    <x v="0"/>
    <x v="0"/>
    <s v="USD"/>
    <n v="1464987600"/>
    <n v="1463145938"/>
    <b v="1"/>
    <n v="39"/>
    <x v="0"/>
    <x v="6"/>
    <n v="102.35000000000001"/>
    <n v="52.487179487179489"/>
    <x v="1"/>
    <x v="6"/>
  </r>
  <r>
    <x v="3226"/>
    <x v="3225"/>
    <x v="3224"/>
    <n v="1200"/>
    <n v="1250"/>
    <x v="0"/>
    <x v="1"/>
    <s v="GBP"/>
    <n v="1446213612"/>
    <n v="1443621612"/>
    <b v="1"/>
    <n v="21"/>
    <x v="0"/>
    <x v="6"/>
    <n v="104.16666666666667"/>
    <n v="59.523809523809526"/>
    <x v="1"/>
    <x v="6"/>
  </r>
  <r>
    <x v="3227"/>
    <x v="3226"/>
    <x v="3225"/>
    <n v="1200"/>
    <n v="1500"/>
    <x v="0"/>
    <x v="1"/>
    <s v="GBP"/>
    <n v="1484687436"/>
    <n v="1482095436"/>
    <b v="0"/>
    <n v="30"/>
    <x v="0"/>
    <x v="6"/>
    <n v="125"/>
    <n v="50"/>
    <x v="1"/>
    <x v="6"/>
  </r>
  <r>
    <x v="3228"/>
    <x v="3227"/>
    <x v="3226"/>
    <n v="7000"/>
    <n v="7164"/>
    <x v="0"/>
    <x v="0"/>
    <s v="USD"/>
    <n v="1450328340"/>
    <n v="1447606884"/>
    <b v="1"/>
    <n v="37"/>
    <x v="0"/>
    <x v="6"/>
    <n v="102.34285714285714"/>
    <n v="193.62162162162161"/>
    <x v="1"/>
    <x v="6"/>
  </r>
  <r>
    <x v="3229"/>
    <x v="3228"/>
    <x v="3227"/>
    <n v="20000"/>
    <n v="21573"/>
    <x v="0"/>
    <x v="0"/>
    <s v="USD"/>
    <n v="1416470398"/>
    <n v="1413874798"/>
    <b v="1"/>
    <n v="202"/>
    <x v="0"/>
    <x v="6"/>
    <n v="107.86500000000001"/>
    <n v="106.79702970297029"/>
    <x v="1"/>
    <x v="6"/>
  </r>
  <r>
    <x v="3230"/>
    <x v="3229"/>
    <x v="3228"/>
    <n v="2600"/>
    <n v="2857"/>
    <x v="0"/>
    <x v="0"/>
    <s v="USD"/>
    <n v="1412135940"/>
    <n v="1410840126"/>
    <b v="1"/>
    <n v="37"/>
    <x v="0"/>
    <x v="6"/>
    <n v="109.88461538461539"/>
    <n v="77.21621621621621"/>
    <x v="1"/>
    <x v="6"/>
  </r>
  <r>
    <x v="3231"/>
    <x v="3230"/>
    <x v="3229"/>
    <n v="1000"/>
    <n v="1610"/>
    <x v="0"/>
    <x v="0"/>
    <s v="USD"/>
    <n v="1460846347"/>
    <n v="1458254347"/>
    <b v="0"/>
    <n v="28"/>
    <x v="0"/>
    <x v="6"/>
    <n v="161"/>
    <n v="57.5"/>
    <x v="1"/>
    <x v="6"/>
  </r>
  <r>
    <x v="3232"/>
    <x v="3231"/>
    <x v="3230"/>
    <n v="1000"/>
    <n v="1312"/>
    <x v="0"/>
    <x v="0"/>
    <s v="USD"/>
    <n v="1462334340"/>
    <n v="1459711917"/>
    <b v="1"/>
    <n v="26"/>
    <x v="0"/>
    <x v="6"/>
    <n v="131.20000000000002"/>
    <n v="50.46153846153846"/>
    <x v="1"/>
    <x v="6"/>
  </r>
  <r>
    <x v="3233"/>
    <x v="3232"/>
    <x v="3231"/>
    <n v="5000"/>
    <n v="5940"/>
    <x v="0"/>
    <x v="0"/>
    <s v="USD"/>
    <n v="1488482355"/>
    <n v="1485890355"/>
    <b v="0"/>
    <n v="61"/>
    <x v="0"/>
    <x v="6"/>
    <n v="118.8"/>
    <n v="97.377049180327873"/>
    <x v="1"/>
    <x v="6"/>
  </r>
  <r>
    <x v="3234"/>
    <x v="3233"/>
    <x v="3232"/>
    <n v="4000"/>
    <n v="4015.71"/>
    <x v="0"/>
    <x v="1"/>
    <s v="GBP"/>
    <n v="1485991860"/>
    <n v="1483124208"/>
    <b v="0"/>
    <n v="115"/>
    <x v="0"/>
    <x v="6"/>
    <n v="100.39275000000001"/>
    <n v="34.91921739130435"/>
    <x v="1"/>
    <x v="6"/>
  </r>
  <r>
    <x v="3235"/>
    <x v="3234"/>
    <x v="3233"/>
    <n v="15000"/>
    <n v="15481"/>
    <x v="0"/>
    <x v="0"/>
    <s v="USD"/>
    <n v="1467361251"/>
    <n v="1464769251"/>
    <b v="1"/>
    <n v="181"/>
    <x v="0"/>
    <x v="6"/>
    <n v="103.20666666666666"/>
    <n v="85.530386740331494"/>
    <x v="1"/>
    <x v="6"/>
  </r>
  <r>
    <x v="3236"/>
    <x v="3235"/>
    <x v="3234"/>
    <n v="20000"/>
    <n v="20120"/>
    <x v="0"/>
    <x v="0"/>
    <s v="USD"/>
    <n v="1482962433"/>
    <n v="1480370433"/>
    <b v="0"/>
    <n v="110"/>
    <x v="0"/>
    <x v="6"/>
    <n v="100.6"/>
    <n v="182.90909090909091"/>
    <x v="1"/>
    <x v="6"/>
  </r>
  <r>
    <x v="3237"/>
    <x v="3236"/>
    <x v="3235"/>
    <n v="35000"/>
    <n v="35275.64"/>
    <x v="0"/>
    <x v="0"/>
    <s v="USD"/>
    <n v="1443499140"/>
    <n v="1441452184"/>
    <b v="1"/>
    <n v="269"/>
    <x v="0"/>
    <x v="6"/>
    <n v="100.78754285714287"/>
    <n v="131.13620817843866"/>
    <x v="1"/>
    <x v="6"/>
  </r>
  <r>
    <x v="3238"/>
    <x v="3237"/>
    <x v="3236"/>
    <n v="2800"/>
    <n v="3145"/>
    <x v="0"/>
    <x v="1"/>
    <s v="GBP"/>
    <n v="1435752898"/>
    <n v="1433160898"/>
    <b v="1"/>
    <n v="79"/>
    <x v="0"/>
    <x v="6"/>
    <n v="112.32142857142857"/>
    <n v="39.810126582278478"/>
    <x v="1"/>
    <x v="6"/>
  </r>
  <r>
    <x v="3239"/>
    <x v="3238"/>
    <x v="3237"/>
    <n v="5862"/>
    <n v="6208.98"/>
    <x v="0"/>
    <x v="1"/>
    <s v="GBP"/>
    <n v="1445817540"/>
    <n v="1443665293"/>
    <b v="1"/>
    <n v="104"/>
    <x v="0"/>
    <x v="6"/>
    <n v="105.91914022517912"/>
    <n v="59.701730769230764"/>
    <x v="1"/>
    <x v="6"/>
  </r>
  <r>
    <x v="3240"/>
    <x v="3239"/>
    <x v="3238"/>
    <n v="3000"/>
    <n v="3017"/>
    <x v="0"/>
    <x v="1"/>
    <s v="GBP"/>
    <n v="1487286000"/>
    <n v="1484843948"/>
    <b v="0"/>
    <n v="34"/>
    <x v="0"/>
    <x v="6"/>
    <n v="100.56666666666668"/>
    <n v="88.735294117647058"/>
    <x v="1"/>
    <x v="6"/>
  </r>
  <r>
    <x v="3241"/>
    <x v="3240"/>
    <x v="3239"/>
    <n v="8500"/>
    <n v="9801"/>
    <x v="0"/>
    <x v="0"/>
    <s v="USD"/>
    <n v="1413269940"/>
    <n v="1410421670"/>
    <b v="1"/>
    <n v="167"/>
    <x v="0"/>
    <x v="6"/>
    <n v="115.30588235294117"/>
    <n v="58.688622754491021"/>
    <x v="1"/>
    <x v="6"/>
  </r>
  <r>
    <x v="3242"/>
    <x v="3241"/>
    <x v="3240"/>
    <n v="10000"/>
    <n v="12730.42"/>
    <x v="0"/>
    <x v="0"/>
    <s v="USD"/>
    <n v="1411150092"/>
    <n v="1408558092"/>
    <b v="1"/>
    <n v="183"/>
    <x v="0"/>
    <x v="6"/>
    <n v="127.30419999999999"/>
    <n v="69.56513661202186"/>
    <x v="1"/>
    <x v="6"/>
  </r>
  <r>
    <x v="3243"/>
    <x v="3242"/>
    <x v="3241"/>
    <n v="8000"/>
    <n v="8227"/>
    <x v="0"/>
    <x v="0"/>
    <s v="USD"/>
    <n v="1444348800"/>
    <n v="1442283562"/>
    <b v="1"/>
    <n v="71"/>
    <x v="0"/>
    <x v="6"/>
    <n v="102.83750000000001"/>
    <n v="115.87323943661971"/>
    <x v="1"/>
    <x v="6"/>
  </r>
  <r>
    <x v="3244"/>
    <x v="3243"/>
    <x v="3242"/>
    <n v="1600"/>
    <n v="1647"/>
    <x v="0"/>
    <x v="1"/>
    <s v="GBP"/>
    <n v="1480613982"/>
    <n v="1478018382"/>
    <b v="0"/>
    <n v="69"/>
    <x v="0"/>
    <x v="6"/>
    <n v="102.9375"/>
    <n v="23.869565217391305"/>
    <x v="1"/>
    <x v="6"/>
  </r>
  <r>
    <x v="3245"/>
    <x v="3244"/>
    <x v="3243"/>
    <n v="21000"/>
    <n v="21904"/>
    <x v="0"/>
    <x v="0"/>
    <s v="USD"/>
    <n v="1434074400"/>
    <n v="1431354258"/>
    <b v="0"/>
    <n v="270"/>
    <x v="0"/>
    <x v="6"/>
    <n v="104.3047619047619"/>
    <n v="81.125925925925927"/>
    <x v="1"/>
    <x v="6"/>
  </r>
  <r>
    <x v="3246"/>
    <x v="3245"/>
    <x v="3244"/>
    <n v="10000"/>
    <n v="11122"/>
    <x v="0"/>
    <x v="0"/>
    <s v="USD"/>
    <n v="1442030340"/>
    <n v="1439551200"/>
    <b v="1"/>
    <n v="193"/>
    <x v="0"/>
    <x v="6"/>
    <n v="111.22000000000001"/>
    <n v="57.626943005181346"/>
    <x v="1"/>
    <x v="6"/>
  </r>
  <r>
    <x v="3247"/>
    <x v="3246"/>
    <x v="3245"/>
    <n v="2500"/>
    <n v="2646.5"/>
    <x v="0"/>
    <x v="1"/>
    <s v="GBP"/>
    <n v="1436696712"/>
    <n v="1434104712"/>
    <b v="1"/>
    <n v="57"/>
    <x v="0"/>
    <x v="6"/>
    <n v="105.86"/>
    <n v="46.429824561403507"/>
    <x v="1"/>
    <x v="6"/>
  </r>
  <r>
    <x v="3248"/>
    <x v="3247"/>
    <x v="3246"/>
    <n v="12000"/>
    <n v="12095"/>
    <x v="0"/>
    <x v="0"/>
    <s v="USD"/>
    <n v="1428178757"/>
    <n v="1425590357"/>
    <b v="1"/>
    <n v="200"/>
    <x v="0"/>
    <x v="6"/>
    <n v="100.79166666666666"/>
    <n v="60.475000000000001"/>
    <x v="1"/>
    <x v="6"/>
  </r>
  <r>
    <x v="3249"/>
    <x v="3248"/>
    <x v="3247"/>
    <n v="5500"/>
    <n v="5771"/>
    <x v="0"/>
    <x v="0"/>
    <s v="USD"/>
    <n v="1434822914"/>
    <n v="1432230914"/>
    <b v="1"/>
    <n v="88"/>
    <x v="0"/>
    <x v="6"/>
    <n v="104.92727272727274"/>
    <n v="65.579545454545453"/>
    <x v="1"/>
    <x v="6"/>
  </r>
  <r>
    <x v="3250"/>
    <x v="3249"/>
    <x v="3248"/>
    <n v="25000"/>
    <n v="25388"/>
    <x v="0"/>
    <x v="0"/>
    <s v="USD"/>
    <n v="1415213324"/>
    <n v="1412617724"/>
    <b v="1"/>
    <n v="213"/>
    <x v="0"/>
    <x v="6"/>
    <n v="101.55199999999999"/>
    <n v="119.1924882629108"/>
    <x v="1"/>
    <x v="6"/>
  </r>
  <r>
    <x v="3251"/>
    <x v="3250"/>
    <x v="3249"/>
    <n v="1500"/>
    <n v="1661"/>
    <x v="0"/>
    <x v="0"/>
    <s v="USD"/>
    <n v="1434907966"/>
    <n v="1432315966"/>
    <b v="1"/>
    <n v="20"/>
    <x v="0"/>
    <x v="6"/>
    <n v="110.73333333333333"/>
    <n v="83.05"/>
    <x v="1"/>
    <x v="6"/>
  </r>
  <r>
    <x v="3252"/>
    <x v="3251"/>
    <x v="3250"/>
    <n v="2250"/>
    <n v="2876"/>
    <x v="0"/>
    <x v="1"/>
    <s v="GBP"/>
    <n v="1473247240"/>
    <n v="1470655240"/>
    <b v="1"/>
    <n v="50"/>
    <x v="0"/>
    <x v="6"/>
    <n v="127.82222222222221"/>
    <n v="57.52"/>
    <x v="1"/>
    <x v="6"/>
  </r>
  <r>
    <x v="3253"/>
    <x v="3252"/>
    <x v="3251"/>
    <n v="20000"/>
    <n v="20365"/>
    <x v="0"/>
    <x v="0"/>
    <s v="USD"/>
    <n v="1473306300"/>
    <n v="1471701028"/>
    <b v="1"/>
    <n v="115"/>
    <x v="0"/>
    <x v="6"/>
    <n v="101.82500000000002"/>
    <n v="177.08695652173913"/>
    <x v="1"/>
    <x v="6"/>
  </r>
  <r>
    <x v="3254"/>
    <x v="3253"/>
    <x v="3252"/>
    <n v="13000"/>
    <n v="13163.5"/>
    <x v="0"/>
    <x v="1"/>
    <s v="GBP"/>
    <n v="1427331809"/>
    <n v="1424743409"/>
    <b v="1"/>
    <n v="186"/>
    <x v="0"/>
    <x v="6"/>
    <n v="101.25769230769231"/>
    <n v="70.771505376344081"/>
    <x v="1"/>
    <x v="6"/>
  </r>
  <r>
    <x v="3255"/>
    <x v="3254"/>
    <x v="3253"/>
    <n v="300"/>
    <n v="525"/>
    <x v="0"/>
    <x v="1"/>
    <s v="GBP"/>
    <n v="1412706375"/>
    <n v="1410114375"/>
    <b v="1"/>
    <n v="18"/>
    <x v="0"/>
    <x v="6"/>
    <n v="175"/>
    <n v="29.166666666666668"/>
    <x v="1"/>
    <x v="6"/>
  </r>
  <r>
    <x v="3256"/>
    <x v="3255"/>
    <x v="3254"/>
    <n v="10000"/>
    <n v="12806"/>
    <x v="0"/>
    <x v="0"/>
    <s v="USD"/>
    <n v="1433995140"/>
    <n v="1432129577"/>
    <b v="1"/>
    <n v="176"/>
    <x v="0"/>
    <x v="6"/>
    <n v="128.06"/>
    <n v="72.76136363636364"/>
    <x v="1"/>
    <x v="6"/>
  </r>
  <r>
    <x v="3257"/>
    <x v="3256"/>
    <x v="3255"/>
    <n v="2000"/>
    <n v="2125.9899999999998"/>
    <x v="0"/>
    <x v="1"/>
    <s v="GBP"/>
    <n v="1487769952"/>
    <n v="1485177952"/>
    <b v="0"/>
    <n v="41"/>
    <x v="0"/>
    <x v="6"/>
    <n v="106.29949999999999"/>
    <n v="51.853414634146333"/>
    <x v="1"/>
    <x v="6"/>
  </r>
  <r>
    <x v="3258"/>
    <x v="3257"/>
    <x v="3256"/>
    <n v="7000"/>
    <n v="7365"/>
    <x v="0"/>
    <x v="0"/>
    <s v="USD"/>
    <n v="1420751861"/>
    <n v="1418159861"/>
    <b v="1"/>
    <n v="75"/>
    <x v="0"/>
    <x v="6"/>
    <n v="105.21428571428571"/>
    <n v="98.2"/>
    <x v="1"/>
    <x v="6"/>
  </r>
  <r>
    <x v="3259"/>
    <x v="3258"/>
    <x v="3257"/>
    <n v="23000"/>
    <n v="24418.6"/>
    <x v="0"/>
    <x v="0"/>
    <s v="USD"/>
    <n v="1475294340"/>
    <n v="1472753745"/>
    <b v="1"/>
    <n v="97"/>
    <x v="0"/>
    <x v="6"/>
    <n v="106.16782608695652"/>
    <n v="251.7381443298969"/>
    <x v="1"/>
    <x v="6"/>
  </r>
  <r>
    <x v="3260"/>
    <x v="3259"/>
    <x v="3258"/>
    <n v="5000"/>
    <n v="5462"/>
    <x v="0"/>
    <x v="0"/>
    <s v="USD"/>
    <n v="1448903318"/>
    <n v="1445875718"/>
    <b v="1"/>
    <n v="73"/>
    <x v="0"/>
    <x v="6"/>
    <n v="109.24000000000001"/>
    <n v="74.821917808219183"/>
    <x v="1"/>
    <x v="6"/>
  </r>
  <r>
    <x v="3261"/>
    <x v="3260"/>
    <x v="3259"/>
    <n v="3300"/>
    <n v="3315"/>
    <x v="0"/>
    <x v="0"/>
    <s v="USD"/>
    <n v="1437067476"/>
    <n v="1434475476"/>
    <b v="1"/>
    <n v="49"/>
    <x v="0"/>
    <x v="6"/>
    <n v="100.45454545454547"/>
    <n v="67.65306122448979"/>
    <x v="1"/>
    <x v="6"/>
  </r>
  <r>
    <x v="3262"/>
    <x v="3261"/>
    <x v="3260"/>
    <n v="12200"/>
    <n v="12571"/>
    <x v="0"/>
    <x v="0"/>
    <s v="USD"/>
    <n v="1419220800"/>
    <n v="1416555262"/>
    <b v="1"/>
    <n v="134"/>
    <x v="0"/>
    <x v="6"/>
    <n v="103.04098360655738"/>
    <n v="93.81343283582089"/>
    <x v="1"/>
    <x v="6"/>
  </r>
  <r>
    <x v="3263"/>
    <x v="3262"/>
    <x v="3261"/>
    <n v="2500"/>
    <n v="2804.16"/>
    <x v="0"/>
    <x v="0"/>
    <s v="USD"/>
    <n v="1446238800"/>
    <n v="1444220588"/>
    <b v="1"/>
    <n v="68"/>
    <x v="0"/>
    <x v="6"/>
    <n v="112.1664"/>
    <n v="41.237647058823526"/>
    <x v="1"/>
    <x v="6"/>
  </r>
  <r>
    <x v="3264"/>
    <x v="3263"/>
    <x v="3262"/>
    <n v="2500"/>
    <n v="2575"/>
    <x v="0"/>
    <x v="0"/>
    <s v="USD"/>
    <n v="1422482400"/>
    <n v="1421089938"/>
    <b v="1"/>
    <n v="49"/>
    <x v="0"/>
    <x v="6"/>
    <n v="103"/>
    <n v="52.551020408163268"/>
    <x v="1"/>
    <x v="6"/>
  </r>
  <r>
    <x v="3265"/>
    <x v="3264"/>
    <x v="3263"/>
    <n v="2700"/>
    <n v="4428"/>
    <x v="0"/>
    <x v="17"/>
    <s v="EUR"/>
    <n v="1449162000"/>
    <n v="1446570315"/>
    <b v="1"/>
    <n v="63"/>
    <x v="0"/>
    <x v="6"/>
    <n v="164"/>
    <n v="70.285714285714292"/>
    <x v="1"/>
    <x v="6"/>
  </r>
  <r>
    <x v="3266"/>
    <x v="3265"/>
    <x v="3264"/>
    <n v="6000"/>
    <n v="7877"/>
    <x v="0"/>
    <x v="0"/>
    <s v="USD"/>
    <n v="1434142800"/>
    <n v="1431435122"/>
    <b v="1"/>
    <n v="163"/>
    <x v="0"/>
    <x v="6"/>
    <n v="131.28333333333333"/>
    <n v="48.325153374233132"/>
    <x v="1"/>
    <x v="6"/>
  </r>
  <r>
    <x v="3267"/>
    <x v="3266"/>
    <x v="3265"/>
    <n v="15000"/>
    <n v="15315"/>
    <x v="0"/>
    <x v="0"/>
    <s v="USD"/>
    <n v="1437156660"/>
    <n v="1434564660"/>
    <b v="1"/>
    <n v="288"/>
    <x v="0"/>
    <x v="6"/>
    <n v="102.1"/>
    <n v="53.177083333333336"/>
    <x v="1"/>
    <x v="6"/>
  </r>
  <r>
    <x v="3268"/>
    <x v="3267"/>
    <x v="3266"/>
    <n v="2000"/>
    <n v="2560"/>
    <x v="0"/>
    <x v="0"/>
    <s v="USD"/>
    <n v="1472074928"/>
    <n v="1470692528"/>
    <b v="1"/>
    <n v="42"/>
    <x v="0"/>
    <x v="6"/>
    <n v="128"/>
    <n v="60.952380952380949"/>
    <x v="1"/>
    <x v="6"/>
  </r>
  <r>
    <x v="3269"/>
    <x v="3268"/>
    <x v="3267"/>
    <n v="8000"/>
    <n v="8120"/>
    <x v="0"/>
    <x v="1"/>
    <s v="GBP"/>
    <n v="1434452400"/>
    <n v="1431509397"/>
    <b v="1"/>
    <n v="70"/>
    <x v="0"/>
    <x v="6"/>
    <n v="101.49999999999999"/>
    <n v="116"/>
    <x v="1"/>
    <x v="6"/>
  </r>
  <r>
    <x v="3270"/>
    <x v="3269"/>
    <x v="3268"/>
    <n v="1800"/>
    <n v="1830"/>
    <x v="0"/>
    <x v="1"/>
    <s v="GBP"/>
    <n v="1436705265"/>
    <n v="1434113265"/>
    <b v="1"/>
    <n v="30"/>
    <x v="0"/>
    <x v="6"/>
    <n v="101.66666666666666"/>
    <n v="61"/>
    <x v="1"/>
    <x v="6"/>
  </r>
  <r>
    <x v="3271"/>
    <x v="3270"/>
    <x v="3269"/>
    <n v="1500"/>
    <n v="1950"/>
    <x v="0"/>
    <x v="1"/>
    <s v="GBP"/>
    <n v="1414927775"/>
    <n v="1412332175"/>
    <b v="1"/>
    <n v="51"/>
    <x v="0"/>
    <x v="6"/>
    <n v="130"/>
    <n v="38.235294117647058"/>
    <x v="1"/>
    <x v="6"/>
  </r>
  <r>
    <x v="3272"/>
    <x v="3271"/>
    <x v="3270"/>
    <n v="10000"/>
    <n v="15443"/>
    <x v="0"/>
    <x v="0"/>
    <s v="USD"/>
    <n v="1446814809"/>
    <n v="1444219209"/>
    <b v="1"/>
    <n v="145"/>
    <x v="0"/>
    <x v="6"/>
    <n v="154.43"/>
    <n v="106.50344827586207"/>
    <x v="1"/>
    <x v="6"/>
  </r>
  <r>
    <x v="3273"/>
    <x v="3272"/>
    <x v="3271"/>
    <n v="4000"/>
    <n v="4296"/>
    <x v="0"/>
    <x v="0"/>
    <s v="USD"/>
    <n v="1473879600"/>
    <n v="1472498042"/>
    <b v="1"/>
    <n v="21"/>
    <x v="0"/>
    <x v="6"/>
    <n v="107.4"/>
    <n v="204.57142857142858"/>
    <x v="1"/>
    <x v="6"/>
  </r>
  <r>
    <x v="3274"/>
    <x v="3273"/>
    <x v="3272"/>
    <n v="15500"/>
    <n v="15705"/>
    <x v="0"/>
    <x v="0"/>
    <s v="USD"/>
    <n v="1458075600"/>
    <n v="1454259272"/>
    <b v="1"/>
    <n v="286"/>
    <x v="0"/>
    <x v="6"/>
    <n v="101.32258064516128"/>
    <n v="54.912587412587413"/>
    <x v="1"/>
    <x v="6"/>
  </r>
  <r>
    <x v="3275"/>
    <x v="3274"/>
    <x v="3273"/>
    <n v="1800"/>
    <n v="1805"/>
    <x v="0"/>
    <x v="0"/>
    <s v="USD"/>
    <n v="1423456200"/>
    <n v="1421183271"/>
    <b v="1"/>
    <n v="12"/>
    <x v="0"/>
    <x v="6"/>
    <n v="100.27777777777777"/>
    <n v="150.41666666666666"/>
    <x v="1"/>
    <x v="6"/>
  </r>
  <r>
    <x v="3276"/>
    <x v="3275"/>
    <x v="3274"/>
    <n v="4500"/>
    <n v="5258"/>
    <x v="0"/>
    <x v="5"/>
    <s v="CAD"/>
    <n v="1459483140"/>
    <n v="1456526879"/>
    <b v="1"/>
    <n v="100"/>
    <x v="0"/>
    <x v="6"/>
    <n v="116.84444444444443"/>
    <n v="52.58"/>
    <x v="1"/>
    <x v="6"/>
  </r>
  <r>
    <x v="3277"/>
    <x v="3276"/>
    <x v="3275"/>
    <n v="5000"/>
    <n v="5430"/>
    <x v="0"/>
    <x v="1"/>
    <s v="GBP"/>
    <n v="1416331406"/>
    <n v="1413735806"/>
    <b v="1"/>
    <n v="100"/>
    <x v="0"/>
    <x v="6"/>
    <n v="108.60000000000001"/>
    <n v="54.3"/>
    <x v="1"/>
    <x v="6"/>
  </r>
  <r>
    <x v="3278"/>
    <x v="3277"/>
    <x v="3276"/>
    <n v="2500"/>
    <n v="2585"/>
    <x v="0"/>
    <x v="1"/>
    <s v="GBP"/>
    <n v="1433017303"/>
    <n v="1430425303"/>
    <b v="1"/>
    <n v="34"/>
    <x v="0"/>
    <x v="6"/>
    <n v="103.4"/>
    <n v="76.029411764705884"/>
    <x v="1"/>
    <x v="6"/>
  </r>
  <r>
    <x v="3279"/>
    <x v="3278"/>
    <x v="3277"/>
    <n v="5800"/>
    <n v="6628"/>
    <x v="0"/>
    <x v="0"/>
    <s v="USD"/>
    <n v="1459474059"/>
    <n v="1456885659"/>
    <b v="0"/>
    <n v="63"/>
    <x v="0"/>
    <x v="6"/>
    <n v="114.27586206896552"/>
    <n v="105.2063492063492"/>
    <x v="1"/>
    <x v="6"/>
  </r>
  <r>
    <x v="3280"/>
    <x v="3279"/>
    <x v="3278"/>
    <n v="2000"/>
    <n v="2060"/>
    <x v="0"/>
    <x v="0"/>
    <s v="USD"/>
    <n v="1433134800"/>
    <n v="1430158198"/>
    <b v="0"/>
    <n v="30"/>
    <x v="0"/>
    <x v="6"/>
    <n v="103"/>
    <n v="68.666666666666671"/>
    <x v="1"/>
    <x v="6"/>
  </r>
  <r>
    <x v="3281"/>
    <x v="3280"/>
    <x v="3279"/>
    <n v="5000"/>
    <n v="6080"/>
    <x v="0"/>
    <x v="0"/>
    <s v="USD"/>
    <n v="1441153705"/>
    <n v="1438561705"/>
    <b v="0"/>
    <n v="47"/>
    <x v="0"/>
    <x v="6"/>
    <n v="121.6"/>
    <n v="129.36170212765958"/>
    <x v="1"/>
    <x v="6"/>
  </r>
  <r>
    <x v="3282"/>
    <x v="3281"/>
    <x v="3280"/>
    <n v="31000"/>
    <n v="31820.5"/>
    <x v="0"/>
    <x v="0"/>
    <s v="USD"/>
    <n v="1461904788"/>
    <n v="1458103188"/>
    <b v="0"/>
    <n v="237"/>
    <x v="0"/>
    <x v="6"/>
    <n v="102.6467741935484"/>
    <n v="134.26371308016877"/>
    <x v="1"/>
    <x v="6"/>
  </r>
  <r>
    <x v="3283"/>
    <x v="3282"/>
    <x v="3281"/>
    <n v="800"/>
    <n v="838"/>
    <x v="0"/>
    <x v="1"/>
    <s v="GBP"/>
    <n v="1455138000"/>
    <n v="1452448298"/>
    <b v="0"/>
    <n v="47"/>
    <x v="0"/>
    <x v="6"/>
    <n v="104.75000000000001"/>
    <n v="17.829787234042552"/>
    <x v="1"/>
    <x v="6"/>
  </r>
  <r>
    <x v="3284"/>
    <x v="3283"/>
    <x v="3282"/>
    <n v="3000"/>
    <n v="3048"/>
    <x v="0"/>
    <x v="0"/>
    <s v="USD"/>
    <n v="1454047140"/>
    <n v="1452546853"/>
    <b v="0"/>
    <n v="15"/>
    <x v="0"/>
    <x v="6"/>
    <n v="101.6"/>
    <n v="203.2"/>
    <x v="1"/>
    <x v="6"/>
  </r>
  <r>
    <x v="3285"/>
    <x v="3284"/>
    <x v="3283"/>
    <n v="4999"/>
    <n v="5604"/>
    <x v="0"/>
    <x v="0"/>
    <s v="USD"/>
    <n v="1488258000"/>
    <n v="1485556626"/>
    <b v="0"/>
    <n v="81"/>
    <x v="0"/>
    <x v="6"/>
    <n v="112.10242048409683"/>
    <n v="69.18518518518519"/>
    <x v="1"/>
    <x v="6"/>
  </r>
  <r>
    <x v="3286"/>
    <x v="3285"/>
    <x v="3284"/>
    <n v="15000"/>
    <n v="15265"/>
    <x v="0"/>
    <x v="0"/>
    <s v="USD"/>
    <n v="1471291782"/>
    <n v="1468699782"/>
    <b v="0"/>
    <n v="122"/>
    <x v="0"/>
    <x v="6"/>
    <n v="101.76666666666667"/>
    <n v="125.12295081967213"/>
    <x v="1"/>
    <x v="6"/>
  </r>
  <r>
    <x v="3287"/>
    <x v="3286"/>
    <x v="3285"/>
    <n v="2500"/>
    <n v="2500"/>
    <x v="0"/>
    <x v="5"/>
    <s v="CAD"/>
    <n v="1448733628"/>
    <n v="1446573628"/>
    <b v="0"/>
    <n v="34"/>
    <x v="0"/>
    <x v="6"/>
    <n v="100"/>
    <n v="73.529411764705884"/>
    <x v="1"/>
    <x v="6"/>
  </r>
  <r>
    <x v="3288"/>
    <x v="3287"/>
    <x v="3286"/>
    <n v="10000"/>
    <n v="10026.49"/>
    <x v="0"/>
    <x v="1"/>
    <s v="GBP"/>
    <n v="1466463600"/>
    <n v="1463337315"/>
    <b v="0"/>
    <n v="207"/>
    <x v="0"/>
    <x v="6"/>
    <n v="100.26489999999998"/>
    <n v="48.437149758454105"/>
    <x v="1"/>
    <x v="6"/>
  </r>
  <r>
    <x v="3289"/>
    <x v="3288"/>
    <x v="3287"/>
    <n v="500"/>
    <n v="665.21"/>
    <x v="0"/>
    <x v="1"/>
    <s v="GBP"/>
    <n v="1487580602"/>
    <n v="1485161402"/>
    <b v="0"/>
    <n v="25"/>
    <x v="0"/>
    <x v="6"/>
    <n v="133.04200000000003"/>
    <n v="26.608400000000003"/>
    <x v="1"/>
    <x v="6"/>
  </r>
  <r>
    <x v="3290"/>
    <x v="3289"/>
    <x v="3288"/>
    <n v="2000"/>
    <n v="2424"/>
    <x v="0"/>
    <x v="1"/>
    <s v="GBP"/>
    <n v="1489234891"/>
    <n v="1486642891"/>
    <b v="0"/>
    <n v="72"/>
    <x v="0"/>
    <x v="6"/>
    <n v="121.2"/>
    <n v="33.666666666666664"/>
    <x v="1"/>
    <x v="6"/>
  </r>
  <r>
    <x v="3291"/>
    <x v="3290"/>
    <x v="3289"/>
    <n v="500"/>
    <n v="570"/>
    <x v="0"/>
    <x v="0"/>
    <s v="USD"/>
    <n v="1442462340"/>
    <n v="1439743900"/>
    <b v="0"/>
    <n v="14"/>
    <x v="0"/>
    <x v="6"/>
    <n v="113.99999999999999"/>
    <n v="40.714285714285715"/>
    <x v="1"/>
    <x v="6"/>
  </r>
  <r>
    <x v="3292"/>
    <x v="3291"/>
    <x v="3290"/>
    <n v="101"/>
    <n v="289"/>
    <x v="0"/>
    <x v="1"/>
    <s v="GBP"/>
    <n v="1449257348"/>
    <n v="1444069748"/>
    <b v="0"/>
    <n v="15"/>
    <x v="0"/>
    <x v="6"/>
    <n v="286.13861386138615"/>
    <n v="19.266666666666666"/>
    <x v="1"/>
    <x v="6"/>
  </r>
  <r>
    <x v="3293"/>
    <x v="3292"/>
    <x v="3291"/>
    <n v="4500"/>
    <n v="7670"/>
    <x v="0"/>
    <x v="4"/>
    <s v="NZD"/>
    <n v="1488622352"/>
    <n v="1486030352"/>
    <b v="0"/>
    <n v="91"/>
    <x v="0"/>
    <x v="6"/>
    <n v="170.44444444444446"/>
    <n v="84.285714285714292"/>
    <x v="1"/>
    <x v="6"/>
  </r>
  <r>
    <x v="3294"/>
    <x v="3293"/>
    <x v="3292"/>
    <n v="600"/>
    <n v="710"/>
    <x v="0"/>
    <x v="1"/>
    <s v="GBP"/>
    <n v="1434459554"/>
    <n v="1431867554"/>
    <b v="0"/>
    <n v="24"/>
    <x v="0"/>
    <x v="6"/>
    <n v="118.33333333333333"/>
    <n v="29.583333333333332"/>
    <x v="1"/>
    <x v="6"/>
  </r>
  <r>
    <x v="3295"/>
    <x v="3294"/>
    <x v="3293"/>
    <n v="700"/>
    <n v="720.01"/>
    <x v="0"/>
    <x v="1"/>
    <s v="GBP"/>
    <n v="1474886229"/>
    <n v="1472294229"/>
    <b v="0"/>
    <n v="27"/>
    <x v="0"/>
    <x v="6"/>
    <n v="102.85857142857142"/>
    <n v="26.667037037037037"/>
    <x v="1"/>
    <x v="6"/>
  </r>
  <r>
    <x v="3296"/>
    <x v="3295"/>
    <x v="3294"/>
    <n v="1500"/>
    <n v="2161"/>
    <x v="0"/>
    <x v="1"/>
    <s v="GBP"/>
    <n v="1448229600"/>
    <n v="1446401372"/>
    <b v="0"/>
    <n v="47"/>
    <x v="0"/>
    <x v="6"/>
    <n v="144.06666666666666"/>
    <n v="45.978723404255319"/>
    <x v="1"/>
    <x v="6"/>
  </r>
  <r>
    <x v="3297"/>
    <x v="3296"/>
    <x v="3295"/>
    <n v="5500"/>
    <n v="5504"/>
    <x v="0"/>
    <x v="1"/>
    <s v="GBP"/>
    <n v="1438037940"/>
    <n v="1436380256"/>
    <b v="0"/>
    <n v="44"/>
    <x v="0"/>
    <x v="6"/>
    <n v="100.07272727272726"/>
    <n v="125.09090909090909"/>
    <x v="1"/>
    <x v="6"/>
  </r>
  <r>
    <x v="3298"/>
    <x v="3297"/>
    <x v="3296"/>
    <n v="10000"/>
    <n v="10173"/>
    <x v="0"/>
    <x v="0"/>
    <s v="USD"/>
    <n v="1442102400"/>
    <n v="1440370768"/>
    <b v="0"/>
    <n v="72"/>
    <x v="0"/>
    <x v="6"/>
    <n v="101.73"/>
    <n v="141.29166666666666"/>
    <x v="1"/>
    <x v="6"/>
  </r>
  <r>
    <x v="3299"/>
    <x v="3298"/>
    <x v="3297"/>
    <n v="3000"/>
    <n v="3486"/>
    <x v="0"/>
    <x v="0"/>
    <s v="USD"/>
    <n v="1444860063"/>
    <n v="1442268063"/>
    <b v="0"/>
    <n v="63"/>
    <x v="0"/>
    <x v="6"/>
    <n v="116.19999999999999"/>
    <n v="55.333333333333336"/>
    <x v="1"/>
    <x v="6"/>
  </r>
  <r>
    <x v="3300"/>
    <x v="3299"/>
    <x v="3298"/>
    <n v="3000"/>
    <n v="4085"/>
    <x v="0"/>
    <x v="0"/>
    <s v="USD"/>
    <n v="1430329862"/>
    <n v="1428515462"/>
    <b v="0"/>
    <n v="88"/>
    <x v="0"/>
    <x v="6"/>
    <n v="136.16666666666666"/>
    <n v="46.420454545454547"/>
    <x v="1"/>
    <x v="6"/>
  </r>
  <r>
    <x v="3301"/>
    <x v="3300"/>
    <x v="3299"/>
    <n v="3000"/>
    <n v="4004"/>
    <x v="0"/>
    <x v="0"/>
    <s v="USD"/>
    <n v="1470034740"/>
    <n v="1466185176"/>
    <b v="0"/>
    <n v="70"/>
    <x v="0"/>
    <x v="6"/>
    <n v="133.46666666666667"/>
    <n v="57.2"/>
    <x v="1"/>
    <x v="6"/>
  </r>
  <r>
    <x v="3302"/>
    <x v="3301"/>
    <x v="3300"/>
    <n v="8400"/>
    <n v="8685"/>
    <x v="0"/>
    <x v="3"/>
    <s v="EUR"/>
    <n v="1481099176"/>
    <n v="1478507176"/>
    <b v="0"/>
    <n v="50"/>
    <x v="0"/>
    <x v="6"/>
    <n v="103.39285714285715"/>
    <n v="173.7"/>
    <x v="1"/>
    <x v="6"/>
  </r>
  <r>
    <x v="3303"/>
    <x v="3302"/>
    <x v="3301"/>
    <n v="1800"/>
    <n v="2086"/>
    <x v="0"/>
    <x v="0"/>
    <s v="USD"/>
    <n v="1427553484"/>
    <n v="1424533084"/>
    <b v="0"/>
    <n v="35"/>
    <x v="0"/>
    <x v="6"/>
    <n v="115.88888888888889"/>
    <n v="59.6"/>
    <x v="1"/>
    <x v="6"/>
  </r>
  <r>
    <x v="3304"/>
    <x v="3303"/>
    <x v="3302"/>
    <n v="15000"/>
    <n v="15677.5"/>
    <x v="0"/>
    <x v="0"/>
    <s v="USD"/>
    <n v="1482418752"/>
    <n v="1479826752"/>
    <b v="0"/>
    <n v="175"/>
    <x v="0"/>
    <x v="6"/>
    <n v="104.51666666666665"/>
    <n v="89.585714285714289"/>
    <x v="1"/>
    <x v="6"/>
  </r>
  <r>
    <x v="3305"/>
    <x v="3304"/>
    <x v="3303"/>
    <n v="4000"/>
    <n v="4081"/>
    <x v="0"/>
    <x v="0"/>
    <s v="USD"/>
    <n v="1438374748"/>
    <n v="1435782748"/>
    <b v="0"/>
    <n v="20"/>
    <x v="0"/>
    <x v="6"/>
    <n v="102.02500000000001"/>
    <n v="204.05"/>
    <x v="1"/>
    <x v="6"/>
  </r>
  <r>
    <x v="3306"/>
    <x v="3305"/>
    <x v="3304"/>
    <n v="1500"/>
    <n v="2630"/>
    <x v="0"/>
    <x v="0"/>
    <s v="USD"/>
    <n v="1465527600"/>
    <n v="1462252542"/>
    <b v="0"/>
    <n v="54"/>
    <x v="0"/>
    <x v="6"/>
    <n v="175.33333333333334"/>
    <n v="48.703703703703702"/>
    <x v="1"/>
    <x v="6"/>
  </r>
  <r>
    <x v="3307"/>
    <x v="3306"/>
    <x v="3305"/>
    <n v="1000"/>
    <n v="1066.8"/>
    <x v="0"/>
    <x v="0"/>
    <s v="USD"/>
    <n v="1463275339"/>
    <n v="1460683339"/>
    <b v="0"/>
    <n v="20"/>
    <x v="0"/>
    <x v="6"/>
    <n v="106.67999999999999"/>
    <n v="53.339999999999996"/>
    <x v="1"/>
    <x v="6"/>
  </r>
  <r>
    <x v="3308"/>
    <x v="3307"/>
    <x v="3306"/>
    <n v="3500"/>
    <n v="4280"/>
    <x v="0"/>
    <x v="0"/>
    <s v="USD"/>
    <n v="1460581365"/>
    <n v="1458766965"/>
    <b v="0"/>
    <n v="57"/>
    <x v="0"/>
    <x v="6"/>
    <n v="122.28571428571429"/>
    <n v="75.087719298245617"/>
    <x v="1"/>
    <x v="6"/>
  </r>
  <r>
    <x v="3309"/>
    <x v="3308"/>
    <x v="3307"/>
    <n v="350"/>
    <n v="558"/>
    <x v="0"/>
    <x v="1"/>
    <s v="GBP"/>
    <n v="1476632178"/>
    <n v="1473953778"/>
    <b v="0"/>
    <n v="31"/>
    <x v="0"/>
    <x v="6"/>
    <n v="159.42857142857144"/>
    <n v="18"/>
    <x v="1"/>
    <x v="6"/>
  </r>
  <r>
    <x v="3310"/>
    <x v="3309"/>
    <x v="3308"/>
    <n v="6500"/>
    <n v="6505"/>
    <x v="0"/>
    <x v="0"/>
    <s v="USD"/>
    <n v="1444169825"/>
    <n v="1441577825"/>
    <b v="0"/>
    <n v="31"/>
    <x v="0"/>
    <x v="6"/>
    <n v="100.07692307692308"/>
    <n v="209.83870967741936"/>
    <x v="1"/>
    <x v="6"/>
  </r>
  <r>
    <x v="3311"/>
    <x v="3310"/>
    <x v="3309"/>
    <n v="2500"/>
    <n v="2746"/>
    <x v="0"/>
    <x v="0"/>
    <s v="USD"/>
    <n v="1445065210"/>
    <n v="1442473210"/>
    <b v="0"/>
    <n v="45"/>
    <x v="0"/>
    <x v="6"/>
    <n v="109.84"/>
    <n v="61.022222222222226"/>
    <x v="1"/>
    <x v="6"/>
  </r>
  <r>
    <x v="3312"/>
    <x v="3311"/>
    <x v="3310"/>
    <n v="2500"/>
    <n v="2501"/>
    <x v="0"/>
    <x v="0"/>
    <s v="USD"/>
    <n v="1478901600"/>
    <n v="1477077946"/>
    <b v="0"/>
    <n v="41"/>
    <x v="0"/>
    <x v="6"/>
    <n v="100.03999999999999"/>
    <n v="61"/>
    <x v="1"/>
    <x v="6"/>
  </r>
  <r>
    <x v="3313"/>
    <x v="3312"/>
    <x v="3311"/>
    <n v="2000"/>
    <n v="2321"/>
    <x v="0"/>
    <x v="0"/>
    <s v="USD"/>
    <n v="1453856400"/>
    <n v="1452664317"/>
    <b v="0"/>
    <n v="29"/>
    <x v="0"/>
    <x v="6"/>
    <n v="116.05000000000001"/>
    <n v="80.034482758620683"/>
    <x v="1"/>
    <x v="6"/>
  </r>
  <r>
    <x v="3314"/>
    <x v="3313"/>
    <x v="3312"/>
    <n v="800"/>
    <n v="1686"/>
    <x v="0"/>
    <x v="1"/>
    <s v="GBP"/>
    <n v="1431115500"/>
    <n v="1428733511"/>
    <b v="0"/>
    <n v="58"/>
    <x v="0"/>
    <x v="6"/>
    <n v="210.75"/>
    <n v="29.068965517241381"/>
    <x v="1"/>
    <x v="6"/>
  </r>
  <r>
    <x v="3315"/>
    <x v="3314"/>
    <x v="3313"/>
    <n v="4000"/>
    <n v="4400"/>
    <x v="0"/>
    <x v="1"/>
    <s v="GBP"/>
    <n v="1462519041"/>
    <n v="1459927041"/>
    <b v="0"/>
    <n v="89"/>
    <x v="0"/>
    <x v="6"/>
    <n v="110.00000000000001"/>
    <n v="49.438202247191015"/>
    <x v="1"/>
    <x v="6"/>
  </r>
  <r>
    <x v="3316"/>
    <x v="3315"/>
    <x v="3314"/>
    <n v="11737"/>
    <n v="11747.18"/>
    <x v="0"/>
    <x v="0"/>
    <s v="USD"/>
    <n v="1407506040"/>
    <n v="1404680075"/>
    <b v="0"/>
    <n v="125"/>
    <x v="0"/>
    <x v="6"/>
    <n v="100.08673425918037"/>
    <n v="93.977440000000001"/>
    <x v="1"/>
    <x v="6"/>
  </r>
  <r>
    <x v="3317"/>
    <x v="3316"/>
    <x v="3315"/>
    <n v="1050"/>
    <n v="1115"/>
    <x v="0"/>
    <x v="0"/>
    <s v="USD"/>
    <n v="1465347424"/>
    <n v="1462755424"/>
    <b v="0"/>
    <n v="18"/>
    <x v="0"/>
    <x v="6"/>
    <n v="106.19047619047619"/>
    <n v="61.944444444444443"/>
    <x v="1"/>
    <x v="6"/>
  </r>
  <r>
    <x v="3318"/>
    <x v="3317"/>
    <x v="3316"/>
    <n v="2000"/>
    <n v="2512"/>
    <x v="0"/>
    <x v="5"/>
    <s v="CAD"/>
    <n v="1460341800"/>
    <n v="1456902893"/>
    <b v="0"/>
    <n v="32"/>
    <x v="0"/>
    <x v="6"/>
    <n v="125.6"/>
    <n v="78.5"/>
    <x v="1"/>
    <x v="6"/>
  </r>
  <r>
    <x v="3319"/>
    <x v="3318"/>
    <x v="3317"/>
    <n v="500"/>
    <n v="540"/>
    <x v="0"/>
    <x v="1"/>
    <s v="GBP"/>
    <n v="1422712986"/>
    <n v="1418824986"/>
    <b v="0"/>
    <n v="16"/>
    <x v="0"/>
    <x v="6"/>
    <n v="108"/>
    <n v="33.75"/>
    <x v="1"/>
    <x v="6"/>
  </r>
  <r>
    <x v="3320"/>
    <x v="3319"/>
    <x v="3318"/>
    <n v="2500"/>
    <n v="2525"/>
    <x v="0"/>
    <x v="0"/>
    <s v="USD"/>
    <n v="1466557557"/>
    <n v="1463965557"/>
    <b v="0"/>
    <n v="38"/>
    <x v="0"/>
    <x v="6"/>
    <n v="101"/>
    <n v="66.44736842105263"/>
    <x v="1"/>
    <x v="6"/>
  </r>
  <r>
    <x v="3321"/>
    <x v="3320"/>
    <x v="3319"/>
    <n v="500"/>
    <n v="537"/>
    <x v="0"/>
    <x v="0"/>
    <s v="USD"/>
    <n v="1413431940"/>
    <n v="1412216665"/>
    <b v="0"/>
    <n v="15"/>
    <x v="0"/>
    <x v="6"/>
    <n v="107.4"/>
    <n v="35.799999999999997"/>
    <x v="1"/>
    <x v="6"/>
  </r>
  <r>
    <x v="3322"/>
    <x v="3321"/>
    <x v="3320"/>
    <n v="3300"/>
    <n v="3350"/>
    <x v="0"/>
    <x v="0"/>
    <s v="USD"/>
    <n v="1466567700"/>
    <n v="1464653696"/>
    <b v="0"/>
    <n v="23"/>
    <x v="0"/>
    <x v="6"/>
    <n v="101.51515151515152"/>
    <n v="145.65217391304347"/>
    <x v="1"/>
    <x v="6"/>
  </r>
  <r>
    <x v="3323"/>
    <x v="3322"/>
    <x v="3321"/>
    <n v="1000"/>
    <n v="1259"/>
    <x v="0"/>
    <x v="1"/>
    <s v="GBP"/>
    <n v="1474793208"/>
    <n v="1472201208"/>
    <b v="0"/>
    <n v="49"/>
    <x v="0"/>
    <x v="6"/>
    <n v="125.89999999999999"/>
    <n v="25.693877551020407"/>
    <x v="1"/>
    <x v="6"/>
  </r>
  <r>
    <x v="3324"/>
    <x v="3323"/>
    <x v="3322"/>
    <n v="1500"/>
    <n v="1525"/>
    <x v="0"/>
    <x v="17"/>
    <s v="EUR"/>
    <n v="1465135190"/>
    <n v="1463925590"/>
    <b v="0"/>
    <n v="10"/>
    <x v="0"/>
    <x v="6"/>
    <n v="101.66666666666666"/>
    <n v="152.5"/>
    <x v="1"/>
    <x v="6"/>
  </r>
  <r>
    <x v="3325"/>
    <x v="3324"/>
    <x v="3323"/>
    <n v="400"/>
    <n v="450"/>
    <x v="0"/>
    <x v="1"/>
    <s v="GBP"/>
    <n v="1428256277"/>
    <n v="1425235877"/>
    <b v="0"/>
    <n v="15"/>
    <x v="0"/>
    <x v="6"/>
    <n v="112.5"/>
    <n v="30"/>
    <x v="1"/>
    <x v="6"/>
  </r>
  <r>
    <x v="3326"/>
    <x v="3325"/>
    <x v="3324"/>
    <n v="8000"/>
    <n v="8110"/>
    <x v="0"/>
    <x v="0"/>
    <s v="USD"/>
    <n v="1425830905"/>
    <n v="1423242505"/>
    <b v="0"/>
    <n v="57"/>
    <x v="0"/>
    <x v="6"/>
    <n v="101.375"/>
    <n v="142.28070175438597"/>
    <x v="1"/>
    <x v="6"/>
  </r>
  <r>
    <x v="3327"/>
    <x v="3326"/>
    <x v="3325"/>
    <n v="800"/>
    <n v="810"/>
    <x v="0"/>
    <x v="1"/>
    <s v="GBP"/>
    <n v="1462697966"/>
    <n v="1460105966"/>
    <b v="0"/>
    <n v="33"/>
    <x v="0"/>
    <x v="6"/>
    <n v="101.25"/>
    <n v="24.545454545454547"/>
    <x v="1"/>
    <x v="6"/>
  </r>
  <r>
    <x v="3328"/>
    <x v="3327"/>
    <x v="3326"/>
    <n v="1800"/>
    <n v="2635"/>
    <x v="0"/>
    <x v="0"/>
    <s v="USD"/>
    <n v="1404522000"/>
    <n v="1404308883"/>
    <b v="0"/>
    <n v="9"/>
    <x v="0"/>
    <x v="6"/>
    <n v="146.38888888888889"/>
    <n v="292.77777777777777"/>
    <x v="1"/>
    <x v="6"/>
  </r>
  <r>
    <x v="3329"/>
    <x v="3328"/>
    <x v="3327"/>
    <n v="1000"/>
    <n v="1168"/>
    <x v="0"/>
    <x v="1"/>
    <s v="GBP"/>
    <n v="1406502000"/>
    <n v="1405583108"/>
    <b v="0"/>
    <n v="26"/>
    <x v="0"/>
    <x v="6"/>
    <n v="116.8"/>
    <n v="44.92307692307692"/>
    <x v="1"/>
    <x v="6"/>
  </r>
  <r>
    <x v="3330"/>
    <x v="3329"/>
    <x v="3328"/>
    <n v="1500"/>
    <n v="1594"/>
    <x v="0"/>
    <x v="1"/>
    <s v="GBP"/>
    <n v="1427919468"/>
    <n v="1425331068"/>
    <b v="0"/>
    <n v="69"/>
    <x v="0"/>
    <x v="6"/>
    <n v="106.26666666666667"/>
    <n v="23.10144927536232"/>
    <x v="1"/>
    <x v="6"/>
  </r>
  <r>
    <x v="3331"/>
    <x v="3330"/>
    <x v="3329"/>
    <n v="5000"/>
    <n v="5226"/>
    <x v="0"/>
    <x v="0"/>
    <s v="USD"/>
    <n v="1444149886"/>
    <n v="1441125886"/>
    <b v="0"/>
    <n v="65"/>
    <x v="0"/>
    <x v="6"/>
    <n v="104.52"/>
    <n v="80.400000000000006"/>
    <x v="1"/>
    <x v="6"/>
  </r>
  <r>
    <x v="3332"/>
    <x v="3331"/>
    <x v="3330"/>
    <n v="6000"/>
    <n v="6000"/>
    <x v="0"/>
    <x v="0"/>
    <s v="USD"/>
    <n v="1405802330"/>
    <n v="1403210330"/>
    <b v="0"/>
    <n v="83"/>
    <x v="0"/>
    <x v="6"/>
    <n v="100"/>
    <n v="72.289156626506028"/>
    <x v="1"/>
    <x v="6"/>
  </r>
  <r>
    <x v="3333"/>
    <x v="3332"/>
    <x v="3331"/>
    <n v="3500"/>
    <n v="3660"/>
    <x v="0"/>
    <x v="0"/>
    <s v="USD"/>
    <n v="1434384880"/>
    <n v="1432484080"/>
    <b v="0"/>
    <n v="111"/>
    <x v="0"/>
    <x v="6"/>
    <n v="104.57142857142858"/>
    <n v="32.972972972972975"/>
    <x v="1"/>
    <x v="6"/>
  </r>
  <r>
    <x v="3334"/>
    <x v="3333"/>
    <x v="3332"/>
    <n v="3871"/>
    <n v="5366"/>
    <x v="0"/>
    <x v="0"/>
    <s v="USD"/>
    <n v="1438259422"/>
    <n v="1435667422"/>
    <b v="0"/>
    <n v="46"/>
    <x v="0"/>
    <x v="6"/>
    <n v="138.62051149573753"/>
    <n v="116.65217391304348"/>
    <x v="1"/>
    <x v="6"/>
  </r>
  <r>
    <x v="3335"/>
    <x v="3334"/>
    <x v="3333"/>
    <n v="5000"/>
    <n v="5016"/>
    <x v="0"/>
    <x v="1"/>
    <s v="GBP"/>
    <n v="1407106800"/>
    <n v="1404749446"/>
    <b v="0"/>
    <n v="63"/>
    <x v="0"/>
    <x v="6"/>
    <n v="100.32000000000001"/>
    <n v="79.61904761904762"/>
    <x v="1"/>
    <x v="6"/>
  </r>
  <r>
    <x v="3336"/>
    <x v="3335"/>
    <x v="3334"/>
    <n v="250"/>
    <n v="250"/>
    <x v="0"/>
    <x v="1"/>
    <s v="GBP"/>
    <n v="1459845246"/>
    <n v="1457429646"/>
    <b v="0"/>
    <n v="9"/>
    <x v="0"/>
    <x v="6"/>
    <n v="100"/>
    <n v="27.777777777777779"/>
    <x v="1"/>
    <x v="6"/>
  </r>
  <r>
    <x v="3337"/>
    <x v="3336"/>
    <x v="3335"/>
    <n v="2500"/>
    <n v="2755"/>
    <x v="0"/>
    <x v="1"/>
    <s v="GBP"/>
    <n v="1412974800"/>
    <n v="1411109167"/>
    <b v="0"/>
    <n v="34"/>
    <x v="0"/>
    <x v="6"/>
    <n v="110.2"/>
    <n v="81.029411764705884"/>
    <x v="1"/>
    <x v="6"/>
  </r>
  <r>
    <x v="3338"/>
    <x v="3337"/>
    <x v="3336"/>
    <n v="15000"/>
    <n v="15327"/>
    <x v="0"/>
    <x v="0"/>
    <s v="USD"/>
    <n v="1487944080"/>
    <n v="1486129680"/>
    <b v="0"/>
    <n v="112"/>
    <x v="0"/>
    <x v="6"/>
    <n v="102.18"/>
    <n v="136.84821428571428"/>
    <x v="1"/>
    <x v="6"/>
  </r>
  <r>
    <x v="3339"/>
    <x v="3338"/>
    <x v="3337"/>
    <n v="8000"/>
    <n v="8348"/>
    <x v="0"/>
    <x v="0"/>
    <s v="USD"/>
    <n v="1469721518"/>
    <n v="1467129518"/>
    <b v="0"/>
    <n v="47"/>
    <x v="0"/>
    <x v="6"/>
    <n v="104.35000000000001"/>
    <n v="177.61702127659575"/>
    <x v="1"/>
    <x v="6"/>
  </r>
  <r>
    <x v="3340"/>
    <x v="3339"/>
    <x v="3338"/>
    <n v="3000"/>
    <n v="4145"/>
    <x v="0"/>
    <x v="0"/>
    <s v="USD"/>
    <n v="1481066554"/>
    <n v="1478906554"/>
    <b v="0"/>
    <n v="38"/>
    <x v="0"/>
    <x v="6"/>
    <n v="138.16666666666666"/>
    <n v="109.07894736842105"/>
    <x v="1"/>
    <x v="6"/>
  </r>
  <r>
    <x v="3341"/>
    <x v="3340"/>
    <x v="3339"/>
    <n v="3350"/>
    <n v="3350"/>
    <x v="0"/>
    <x v="1"/>
    <s v="GBP"/>
    <n v="1465750800"/>
    <n v="1463771421"/>
    <b v="0"/>
    <n v="28"/>
    <x v="0"/>
    <x v="6"/>
    <n v="100"/>
    <n v="119.64285714285714"/>
    <x v="1"/>
    <x v="6"/>
  </r>
  <r>
    <x v="3342"/>
    <x v="3341"/>
    <x v="3340"/>
    <n v="6000"/>
    <n v="6100"/>
    <x v="0"/>
    <x v="0"/>
    <s v="USD"/>
    <n v="1427864340"/>
    <n v="1425020810"/>
    <b v="0"/>
    <n v="78"/>
    <x v="0"/>
    <x v="6"/>
    <n v="101.66666666666666"/>
    <n v="78.205128205128204"/>
    <x v="1"/>
    <x v="6"/>
  </r>
  <r>
    <x v="3343"/>
    <x v="3342"/>
    <x v="3341"/>
    <n v="700"/>
    <n v="1200"/>
    <x v="0"/>
    <x v="1"/>
    <s v="GBP"/>
    <n v="1460553480"/>
    <n v="1458770384"/>
    <b v="0"/>
    <n v="23"/>
    <x v="0"/>
    <x v="6"/>
    <n v="171.42857142857142"/>
    <n v="52.173913043478258"/>
    <x v="1"/>
    <x v="6"/>
  </r>
  <r>
    <x v="3344"/>
    <x v="3343"/>
    <x v="3342"/>
    <n v="4500"/>
    <n v="4565"/>
    <x v="0"/>
    <x v="0"/>
    <s v="USD"/>
    <n v="1409374093"/>
    <n v="1406782093"/>
    <b v="0"/>
    <n v="40"/>
    <x v="0"/>
    <x v="6"/>
    <n v="101.44444444444444"/>
    <n v="114.125"/>
    <x v="1"/>
    <x v="6"/>
  </r>
  <r>
    <x v="3345"/>
    <x v="3344"/>
    <x v="3343"/>
    <n v="500"/>
    <n v="650"/>
    <x v="0"/>
    <x v="0"/>
    <s v="USD"/>
    <n v="1429317420"/>
    <n v="1424226768"/>
    <b v="0"/>
    <n v="13"/>
    <x v="0"/>
    <x v="6"/>
    <n v="130"/>
    <n v="50"/>
    <x v="1"/>
    <x v="6"/>
  </r>
  <r>
    <x v="3346"/>
    <x v="3345"/>
    <x v="3344"/>
    <n v="1500"/>
    <n v="1650"/>
    <x v="0"/>
    <x v="0"/>
    <s v="USD"/>
    <n v="1424910910"/>
    <n v="1424306110"/>
    <b v="0"/>
    <n v="18"/>
    <x v="0"/>
    <x v="6"/>
    <n v="110.00000000000001"/>
    <n v="91.666666666666671"/>
    <x v="1"/>
    <x v="6"/>
  </r>
  <r>
    <x v="3347"/>
    <x v="3346"/>
    <x v="3345"/>
    <n v="2000"/>
    <n v="2389"/>
    <x v="0"/>
    <x v="1"/>
    <s v="GBP"/>
    <n v="1462741200"/>
    <n v="1461503654"/>
    <b v="0"/>
    <n v="22"/>
    <x v="0"/>
    <x v="6"/>
    <n v="119.44999999999999"/>
    <n v="108.59090909090909"/>
    <x v="1"/>
    <x v="6"/>
  </r>
  <r>
    <x v="3348"/>
    <x v="3265"/>
    <x v="3346"/>
    <n v="5500"/>
    <n v="5516"/>
    <x v="0"/>
    <x v="0"/>
    <s v="USD"/>
    <n v="1461988740"/>
    <n v="1459949080"/>
    <b v="0"/>
    <n v="79"/>
    <x v="0"/>
    <x v="6"/>
    <n v="100.2909090909091"/>
    <n v="69.822784810126578"/>
    <x v="1"/>
    <x v="6"/>
  </r>
  <r>
    <x v="3349"/>
    <x v="3347"/>
    <x v="3347"/>
    <n v="1000"/>
    <n v="1534"/>
    <x v="0"/>
    <x v="0"/>
    <s v="USD"/>
    <n v="1465837200"/>
    <n v="1463971172"/>
    <b v="0"/>
    <n v="14"/>
    <x v="0"/>
    <x v="6"/>
    <n v="153.4"/>
    <n v="109.57142857142857"/>
    <x v="1"/>
    <x v="6"/>
  </r>
  <r>
    <x v="3350"/>
    <x v="3348"/>
    <x v="3348"/>
    <n v="3500"/>
    <n v="3655"/>
    <x v="0"/>
    <x v="19"/>
    <s v="EUR"/>
    <n v="1448838000"/>
    <n v="1445791811"/>
    <b v="0"/>
    <n v="51"/>
    <x v="0"/>
    <x v="6"/>
    <n v="104.42857142857143"/>
    <n v="71.666666666666671"/>
    <x v="1"/>
    <x v="6"/>
  </r>
  <r>
    <x v="3351"/>
    <x v="3349"/>
    <x v="3349"/>
    <n v="5000"/>
    <n v="5055"/>
    <x v="0"/>
    <x v="1"/>
    <s v="GBP"/>
    <n v="1406113200"/>
    <n v="1402910965"/>
    <b v="0"/>
    <n v="54"/>
    <x v="0"/>
    <x v="6"/>
    <n v="101.1"/>
    <n v="93.611111111111114"/>
    <x v="1"/>
    <x v="6"/>
  </r>
  <r>
    <x v="3352"/>
    <x v="3350"/>
    <x v="3350"/>
    <n v="5000"/>
    <n v="5376"/>
    <x v="0"/>
    <x v="1"/>
    <s v="GBP"/>
    <n v="1467414000"/>
    <n v="1462492178"/>
    <b v="0"/>
    <n v="70"/>
    <x v="0"/>
    <x v="6"/>
    <n v="107.52"/>
    <n v="76.8"/>
    <x v="1"/>
    <x v="6"/>
  </r>
  <r>
    <x v="3353"/>
    <x v="3351"/>
    <x v="3351"/>
    <n v="500"/>
    <n v="1575"/>
    <x v="0"/>
    <x v="1"/>
    <s v="GBP"/>
    <n v="1462230000"/>
    <n v="1461061350"/>
    <b v="0"/>
    <n v="44"/>
    <x v="0"/>
    <x v="6"/>
    <n v="315"/>
    <n v="35.795454545454547"/>
    <x v="1"/>
    <x v="6"/>
  </r>
  <r>
    <x v="3354"/>
    <x v="3352"/>
    <x v="3352"/>
    <n v="3000"/>
    <n v="3058"/>
    <x v="0"/>
    <x v="0"/>
    <s v="USD"/>
    <n v="1446091260"/>
    <n v="1443029206"/>
    <b v="0"/>
    <n v="55"/>
    <x v="0"/>
    <x v="6"/>
    <n v="101.93333333333334"/>
    <n v="55.6"/>
    <x v="1"/>
    <x v="6"/>
  </r>
  <r>
    <x v="3355"/>
    <x v="3353"/>
    <x v="3353"/>
    <n v="1750"/>
    <n v="2210"/>
    <x v="0"/>
    <x v="1"/>
    <s v="GBP"/>
    <n v="1462879020"/>
    <n v="1461941527"/>
    <b v="0"/>
    <n v="15"/>
    <x v="0"/>
    <x v="6"/>
    <n v="126.28571428571429"/>
    <n v="147.33333333333334"/>
    <x v="1"/>
    <x v="6"/>
  </r>
  <r>
    <x v="3356"/>
    <x v="3354"/>
    <x v="3354"/>
    <n v="1500"/>
    <n v="1521"/>
    <x v="0"/>
    <x v="1"/>
    <s v="GBP"/>
    <n v="1468611272"/>
    <n v="1466019272"/>
    <b v="0"/>
    <n v="27"/>
    <x v="0"/>
    <x v="6"/>
    <n v="101.4"/>
    <n v="56.333333333333336"/>
    <x v="1"/>
    <x v="6"/>
  </r>
  <r>
    <x v="3357"/>
    <x v="3355"/>
    <x v="3355"/>
    <n v="2000"/>
    <n v="2020"/>
    <x v="0"/>
    <x v="1"/>
    <s v="GBP"/>
    <n v="1406887310"/>
    <n v="1404295310"/>
    <b v="0"/>
    <n v="21"/>
    <x v="0"/>
    <x v="6"/>
    <n v="101"/>
    <n v="96.19047619047619"/>
    <x v="1"/>
    <x v="6"/>
  </r>
  <r>
    <x v="3358"/>
    <x v="3356"/>
    <x v="3356"/>
    <n v="10000"/>
    <n v="10299"/>
    <x v="0"/>
    <x v="0"/>
    <s v="USD"/>
    <n v="1416385679"/>
    <n v="1413790079"/>
    <b v="0"/>
    <n v="162"/>
    <x v="0"/>
    <x v="6"/>
    <n v="102.99000000000001"/>
    <n v="63.574074074074076"/>
    <x v="1"/>
    <x v="6"/>
  </r>
  <r>
    <x v="3359"/>
    <x v="3357"/>
    <x v="3357"/>
    <n v="4000"/>
    <n v="4250"/>
    <x v="0"/>
    <x v="0"/>
    <s v="USD"/>
    <n v="1487985734"/>
    <n v="1484097734"/>
    <b v="0"/>
    <n v="23"/>
    <x v="0"/>
    <x v="6"/>
    <n v="106.25"/>
    <n v="184.78260869565219"/>
    <x v="1"/>
    <x v="6"/>
  </r>
  <r>
    <x v="3360"/>
    <x v="3358"/>
    <x v="3358"/>
    <n v="9000"/>
    <n v="9124"/>
    <x v="0"/>
    <x v="20"/>
    <s v="SGD"/>
    <n v="1481731140"/>
    <n v="1479866343"/>
    <b v="0"/>
    <n v="72"/>
    <x v="0"/>
    <x v="6"/>
    <n v="101.37777777777779"/>
    <n v="126.72222222222223"/>
    <x v="1"/>
    <x v="6"/>
  </r>
  <r>
    <x v="3361"/>
    <x v="3359"/>
    <x v="3359"/>
    <n v="5000"/>
    <n v="5673"/>
    <x v="0"/>
    <x v="0"/>
    <s v="USD"/>
    <n v="1409587140"/>
    <n v="1408062990"/>
    <b v="0"/>
    <n v="68"/>
    <x v="0"/>
    <x v="6"/>
    <n v="113.46000000000001"/>
    <n v="83.42647058823529"/>
    <x v="1"/>
    <x v="6"/>
  </r>
  <r>
    <x v="3362"/>
    <x v="3360"/>
    <x v="3360"/>
    <n v="500"/>
    <n v="1090"/>
    <x v="0"/>
    <x v="0"/>
    <s v="USD"/>
    <n v="1425704100"/>
    <n v="1424484717"/>
    <b v="0"/>
    <n v="20"/>
    <x v="0"/>
    <x v="6"/>
    <n v="218.00000000000003"/>
    <n v="54.5"/>
    <x v="1"/>
    <x v="6"/>
  </r>
  <r>
    <x v="3363"/>
    <x v="3361"/>
    <x v="3361"/>
    <n v="7750"/>
    <n v="7860"/>
    <x v="0"/>
    <x v="0"/>
    <s v="USD"/>
    <n v="1408464000"/>
    <n v="1406831445"/>
    <b v="0"/>
    <n v="26"/>
    <x v="0"/>
    <x v="6"/>
    <n v="101.41935483870968"/>
    <n v="302.30769230769232"/>
    <x v="1"/>
    <x v="6"/>
  </r>
  <r>
    <x v="3364"/>
    <x v="3362"/>
    <x v="3362"/>
    <n v="3000"/>
    <n v="3178"/>
    <x v="0"/>
    <x v="1"/>
    <s v="GBP"/>
    <n v="1458075600"/>
    <n v="1456183649"/>
    <b v="0"/>
    <n v="72"/>
    <x v="0"/>
    <x v="6"/>
    <n v="105.93333333333332"/>
    <n v="44.138888888888886"/>
    <x v="1"/>
    <x v="6"/>
  </r>
  <r>
    <x v="3365"/>
    <x v="3363"/>
    <x v="3363"/>
    <n v="2500"/>
    <n v="2600"/>
    <x v="0"/>
    <x v="0"/>
    <s v="USD"/>
    <n v="1449973592"/>
    <n v="1447381592"/>
    <b v="0"/>
    <n v="3"/>
    <x v="0"/>
    <x v="6"/>
    <n v="104"/>
    <n v="866.66666666666663"/>
    <x v="1"/>
    <x v="6"/>
  </r>
  <r>
    <x v="3366"/>
    <x v="3364"/>
    <x v="3364"/>
    <n v="500"/>
    <n v="1105"/>
    <x v="0"/>
    <x v="0"/>
    <s v="USD"/>
    <n v="1431481037"/>
    <n v="1428889037"/>
    <b v="0"/>
    <n v="18"/>
    <x v="0"/>
    <x v="6"/>
    <n v="221"/>
    <n v="61.388888888888886"/>
    <x v="1"/>
    <x v="6"/>
  </r>
  <r>
    <x v="3367"/>
    <x v="3365"/>
    <x v="3365"/>
    <n v="750"/>
    <n v="890"/>
    <x v="0"/>
    <x v="1"/>
    <s v="GBP"/>
    <n v="1438467894"/>
    <n v="1436307894"/>
    <b v="0"/>
    <n v="30"/>
    <x v="0"/>
    <x v="6"/>
    <n v="118.66666666666667"/>
    <n v="29.666666666666668"/>
    <x v="1"/>
    <x v="6"/>
  </r>
  <r>
    <x v="3368"/>
    <x v="3366"/>
    <x v="3366"/>
    <n v="1000"/>
    <n v="1046"/>
    <x v="0"/>
    <x v="0"/>
    <s v="USD"/>
    <n v="1420088400"/>
    <n v="1416977259"/>
    <b v="0"/>
    <n v="23"/>
    <x v="0"/>
    <x v="6"/>
    <n v="104.60000000000001"/>
    <n v="45.478260869565219"/>
    <x v="1"/>
    <x v="6"/>
  </r>
  <r>
    <x v="3369"/>
    <x v="3367"/>
    <x v="3367"/>
    <n v="5000"/>
    <n v="5195"/>
    <x v="0"/>
    <x v="17"/>
    <s v="EUR"/>
    <n v="1484441980"/>
    <n v="1479257980"/>
    <b v="0"/>
    <n v="54"/>
    <x v="0"/>
    <x v="6"/>
    <n v="103.89999999999999"/>
    <n v="96.203703703703709"/>
    <x v="1"/>
    <x v="6"/>
  </r>
  <r>
    <x v="3370"/>
    <x v="3368"/>
    <x v="3368"/>
    <n v="1500"/>
    <n v="1766"/>
    <x v="0"/>
    <x v="0"/>
    <s v="USD"/>
    <n v="1481961600"/>
    <n v="1479283285"/>
    <b v="0"/>
    <n v="26"/>
    <x v="0"/>
    <x v="6"/>
    <n v="117.73333333333333"/>
    <n v="67.92307692307692"/>
    <x v="1"/>
    <x v="6"/>
  </r>
  <r>
    <x v="3371"/>
    <x v="3369"/>
    <x v="3369"/>
    <n v="200"/>
    <n v="277"/>
    <x v="0"/>
    <x v="0"/>
    <s v="USD"/>
    <n v="1449089965"/>
    <n v="1446670765"/>
    <b v="0"/>
    <n v="9"/>
    <x v="0"/>
    <x v="6"/>
    <n v="138.5"/>
    <n v="30.777777777777779"/>
    <x v="1"/>
    <x v="6"/>
  </r>
  <r>
    <x v="3372"/>
    <x v="3370"/>
    <x v="3370"/>
    <n v="1000"/>
    <n v="1035"/>
    <x v="0"/>
    <x v="0"/>
    <s v="USD"/>
    <n v="1408942740"/>
    <n v="1407157756"/>
    <b v="0"/>
    <n v="27"/>
    <x v="0"/>
    <x v="6"/>
    <n v="103.49999999999999"/>
    <n v="38.333333333333336"/>
    <x v="1"/>
    <x v="6"/>
  </r>
  <r>
    <x v="3373"/>
    <x v="3371"/>
    <x v="3371"/>
    <n v="2000"/>
    <n v="2005"/>
    <x v="0"/>
    <x v="1"/>
    <s v="GBP"/>
    <n v="1437235200"/>
    <n v="1435177840"/>
    <b v="0"/>
    <n v="30"/>
    <x v="0"/>
    <x v="6"/>
    <n v="100.25"/>
    <n v="66.833333333333329"/>
    <x v="1"/>
    <x v="6"/>
  </r>
  <r>
    <x v="3374"/>
    <x v="3372"/>
    <x v="3372"/>
    <n v="3500"/>
    <n v="3730"/>
    <x v="0"/>
    <x v="5"/>
    <s v="CAD"/>
    <n v="1446053616"/>
    <n v="1443461616"/>
    <b v="0"/>
    <n v="52"/>
    <x v="0"/>
    <x v="6"/>
    <n v="106.57142857142856"/>
    <n v="71.730769230769226"/>
    <x v="1"/>
    <x v="6"/>
  </r>
  <r>
    <x v="3375"/>
    <x v="3373"/>
    <x v="3373"/>
    <n v="3000"/>
    <n v="3000"/>
    <x v="0"/>
    <x v="1"/>
    <s v="GBP"/>
    <n v="1400423973"/>
    <n v="1399387173"/>
    <b v="0"/>
    <n v="17"/>
    <x v="0"/>
    <x v="6"/>
    <n v="100"/>
    <n v="176.47058823529412"/>
    <x v="1"/>
    <x v="6"/>
  </r>
  <r>
    <x v="3376"/>
    <x v="3374"/>
    <x v="3374"/>
    <n v="8000"/>
    <n v="8001"/>
    <x v="0"/>
    <x v="0"/>
    <s v="USD"/>
    <n v="1429976994"/>
    <n v="1424796594"/>
    <b v="0"/>
    <n v="19"/>
    <x v="0"/>
    <x v="6"/>
    <n v="100.01249999999999"/>
    <n v="421.10526315789474"/>
    <x v="1"/>
    <x v="6"/>
  </r>
  <r>
    <x v="3377"/>
    <x v="3375"/>
    <x v="3375"/>
    <n v="8000"/>
    <n v="8084"/>
    <x v="0"/>
    <x v="1"/>
    <s v="GBP"/>
    <n v="1426870560"/>
    <n v="1424280899"/>
    <b v="0"/>
    <n v="77"/>
    <x v="0"/>
    <x v="6"/>
    <n v="101.05"/>
    <n v="104.98701298701299"/>
    <x v="1"/>
    <x v="6"/>
  </r>
  <r>
    <x v="3378"/>
    <x v="3376"/>
    <x v="3376"/>
    <n v="550"/>
    <n v="592"/>
    <x v="0"/>
    <x v="1"/>
    <s v="GBP"/>
    <n v="1409490480"/>
    <n v="1407400306"/>
    <b v="0"/>
    <n v="21"/>
    <x v="0"/>
    <x v="6"/>
    <n v="107.63636363636364"/>
    <n v="28.19047619047619"/>
    <x v="1"/>
    <x v="6"/>
  </r>
  <r>
    <x v="3379"/>
    <x v="3377"/>
    <x v="3377"/>
    <n v="2000"/>
    <n v="2073"/>
    <x v="0"/>
    <x v="1"/>
    <s v="GBP"/>
    <n v="1440630000"/>
    <n v="1439122800"/>
    <b v="0"/>
    <n v="38"/>
    <x v="0"/>
    <x v="6"/>
    <n v="103.64999999999999"/>
    <n v="54.55263157894737"/>
    <x v="1"/>
    <x v="6"/>
  </r>
  <r>
    <x v="3380"/>
    <x v="3378"/>
    <x v="3378"/>
    <n v="3000"/>
    <n v="3133"/>
    <x v="0"/>
    <x v="0"/>
    <s v="USD"/>
    <n v="1417305178"/>
    <n v="1414277578"/>
    <b v="0"/>
    <n v="28"/>
    <x v="0"/>
    <x v="6"/>
    <n v="104.43333333333334"/>
    <n v="111.89285714285714"/>
    <x v="1"/>
    <x v="6"/>
  </r>
  <r>
    <x v="3381"/>
    <x v="3379"/>
    <x v="3379"/>
    <n v="4000"/>
    <n v="4090"/>
    <x v="0"/>
    <x v="0"/>
    <s v="USD"/>
    <n v="1426044383"/>
    <n v="1423455983"/>
    <b v="0"/>
    <n v="48"/>
    <x v="0"/>
    <x v="6"/>
    <n v="102.25"/>
    <n v="85.208333333333329"/>
    <x v="1"/>
    <x v="6"/>
  </r>
  <r>
    <x v="3382"/>
    <x v="3380"/>
    <x v="3380"/>
    <n v="3500"/>
    <n v="3526"/>
    <x v="0"/>
    <x v="1"/>
    <s v="GBP"/>
    <n v="1470092340"/>
    <n v="1467973256"/>
    <b v="0"/>
    <n v="46"/>
    <x v="0"/>
    <x v="6"/>
    <n v="100.74285714285713"/>
    <n v="76.652173913043484"/>
    <x v="1"/>
    <x v="6"/>
  </r>
  <r>
    <x v="3383"/>
    <x v="3381"/>
    <x v="3381"/>
    <n v="1750"/>
    <n v="1955"/>
    <x v="0"/>
    <x v="0"/>
    <s v="USD"/>
    <n v="1466707620"/>
    <n v="1464979620"/>
    <b v="0"/>
    <n v="30"/>
    <x v="0"/>
    <x v="6"/>
    <n v="111.71428571428572"/>
    <n v="65.166666666666671"/>
    <x v="1"/>
    <x v="6"/>
  </r>
  <r>
    <x v="3384"/>
    <x v="3382"/>
    <x v="3382"/>
    <n v="6000"/>
    <n v="6000.66"/>
    <x v="0"/>
    <x v="0"/>
    <s v="USD"/>
    <n v="1448074800"/>
    <n v="1444874768"/>
    <b v="0"/>
    <n v="64"/>
    <x v="0"/>
    <x v="6"/>
    <n v="100.01100000000001"/>
    <n v="93.760312499999998"/>
    <x v="1"/>
    <x v="6"/>
  </r>
  <r>
    <x v="3385"/>
    <x v="3383"/>
    <x v="3383"/>
    <n v="2000"/>
    <n v="2000"/>
    <x v="0"/>
    <x v="0"/>
    <s v="USD"/>
    <n v="1418244552"/>
    <n v="1415652552"/>
    <b v="0"/>
    <n v="15"/>
    <x v="0"/>
    <x v="6"/>
    <n v="100"/>
    <n v="133.33333333333334"/>
    <x v="1"/>
    <x v="6"/>
  </r>
  <r>
    <x v="3386"/>
    <x v="3384"/>
    <x v="3384"/>
    <n v="2000"/>
    <n v="2100"/>
    <x v="0"/>
    <x v="0"/>
    <s v="USD"/>
    <n v="1417620506"/>
    <n v="1415028506"/>
    <b v="0"/>
    <n v="41"/>
    <x v="0"/>
    <x v="6"/>
    <n v="105"/>
    <n v="51.219512195121951"/>
    <x v="1"/>
    <x v="6"/>
  </r>
  <r>
    <x v="3387"/>
    <x v="3385"/>
    <x v="3385"/>
    <n v="3000"/>
    <n v="3506"/>
    <x v="0"/>
    <x v="0"/>
    <s v="USD"/>
    <n v="1418581088"/>
    <n v="1415125088"/>
    <b v="0"/>
    <n v="35"/>
    <x v="0"/>
    <x v="6"/>
    <n v="116.86666666666667"/>
    <n v="100.17142857142858"/>
    <x v="1"/>
    <x v="6"/>
  </r>
  <r>
    <x v="3388"/>
    <x v="3386"/>
    <x v="3386"/>
    <n v="1500"/>
    <n v="1557"/>
    <x v="0"/>
    <x v="1"/>
    <s v="GBP"/>
    <n v="1434625441"/>
    <n v="1432033441"/>
    <b v="0"/>
    <n v="45"/>
    <x v="0"/>
    <x v="6"/>
    <n v="103.8"/>
    <n v="34.6"/>
    <x v="1"/>
    <x v="6"/>
  </r>
  <r>
    <x v="3389"/>
    <x v="3387"/>
    <x v="3387"/>
    <n v="10000"/>
    <n v="11450"/>
    <x v="0"/>
    <x v="0"/>
    <s v="USD"/>
    <n v="1464960682"/>
    <n v="1462368682"/>
    <b v="0"/>
    <n v="62"/>
    <x v="0"/>
    <x v="6"/>
    <n v="114.5"/>
    <n v="184.67741935483872"/>
    <x v="1"/>
    <x v="6"/>
  </r>
  <r>
    <x v="3390"/>
    <x v="3388"/>
    <x v="3388"/>
    <n v="1500"/>
    <n v="1536"/>
    <x v="0"/>
    <x v="0"/>
    <s v="USD"/>
    <n v="1405017345"/>
    <n v="1403721345"/>
    <b v="0"/>
    <n v="22"/>
    <x v="0"/>
    <x v="6"/>
    <n v="102.4"/>
    <n v="69.818181818181813"/>
    <x v="1"/>
    <x v="6"/>
  </r>
  <r>
    <x v="3391"/>
    <x v="3389"/>
    <x v="3389"/>
    <n v="500"/>
    <n v="1115"/>
    <x v="0"/>
    <x v="0"/>
    <s v="USD"/>
    <n v="1407536880"/>
    <n v="1404997548"/>
    <b v="0"/>
    <n v="18"/>
    <x v="0"/>
    <x v="6"/>
    <n v="223"/>
    <n v="61.944444444444443"/>
    <x v="1"/>
    <x v="6"/>
  </r>
  <r>
    <x v="3392"/>
    <x v="3390"/>
    <x v="3390"/>
    <n v="500"/>
    <n v="500"/>
    <x v="0"/>
    <x v="1"/>
    <s v="GBP"/>
    <n v="1462565855"/>
    <n v="1458245855"/>
    <b v="0"/>
    <n v="12"/>
    <x v="0"/>
    <x v="6"/>
    <n v="100"/>
    <n v="41.666666666666664"/>
    <x v="1"/>
    <x v="6"/>
  </r>
  <r>
    <x v="3393"/>
    <x v="3391"/>
    <x v="3391"/>
    <n v="1500"/>
    <n v="1587"/>
    <x v="0"/>
    <x v="0"/>
    <s v="USD"/>
    <n v="1415234760"/>
    <n v="1413065230"/>
    <b v="0"/>
    <n v="44"/>
    <x v="0"/>
    <x v="6"/>
    <n v="105.80000000000001"/>
    <n v="36.06818181818182"/>
    <x v="1"/>
    <x v="6"/>
  </r>
  <r>
    <x v="3394"/>
    <x v="3392"/>
    <x v="3392"/>
    <n v="550"/>
    <n v="783"/>
    <x v="0"/>
    <x v="1"/>
    <s v="GBP"/>
    <n v="1406470645"/>
    <n v="1403878645"/>
    <b v="0"/>
    <n v="27"/>
    <x v="0"/>
    <x v="6"/>
    <n v="142.36363636363635"/>
    <n v="29"/>
    <x v="1"/>
    <x v="6"/>
  </r>
  <r>
    <x v="3395"/>
    <x v="3393"/>
    <x v="3393"/>
    <n v="500"/>
    <n v="920"/>
    <x v="0"/>
    <x v="1"/>
    <s v="GBP"/>
    <n v="1433009400"/>
    <n v="1431795944"/>
    <b v="0"/>
    <n v="38"/>
    <x v="0"/>
    <x v="6"/>
    <n v="184"/>
    <n v="24.210526315789473"/>
    <x v="1"/>
    <x v="6"/>
  </r>
  <r>
    <x v="3396"/>
    <x v="3394"/>
    <x v="3394"/>
    <n v="1500"/>
    <n v="1565"/>
    <x v="0"/>
    <x v="0"/>
    <s v="USD"/>
    <n v="1401595140"/>
    <n v="1399286589"/>
    <b v="0"/>
    <n v="28"/>
    <x v="0"/>
    <x v="6"/>
    <n v="104.33333333333333"/>
    <n v="55.892857142857146"/>
    <x v="1"/>
    <x v="6"/>
  </r>
  <r>
    <x v="3397"/>
    <x v="3395"/>
    <x v="3395"/>
    <n v="250"/>
    <n v="280"/>
    <x v="0"/>
    <x v="1"/>
    <s v="GBP"/>
    <n v="1455832800"/>
    <n v="1452338929"/>
    <b v="0"/>
    <n v="24"/>
    <x v="0"/>
    <x v="6"/>
    <n v="112.00000000000001"/>
    <n v="11.666666666666666"/>
    <x v="1"/>
    <x v="6"/>
  </r>
  <r>
    <x v="3398"/>
    <x v="3396"/>
    <x v="3396"/>
    <n v="4000"/>
    <n v="4443"/>
    <x v="0"/>
    <x v="0"/>
    <s v="USD"/>
    <n v="1416589200"/>
    <n v="1414605776"/>
    <b v="0"/>
    <n v="65"/>
    <x v="0"/>
    <x v="6"/>
    <n v="111.07499999999999"/>
    <n v="68.353846153846149"/>
    <x v="1"/>
    <x v="6"/>
  </r>
  <r>
    <x v="3399"/>
    <x v="3397"/>
    <x v="3397"/>
    <n v="1200"/>
    <n v="1245"/>
    <x v="0"/>
    <x v="1"/>
    <s v="GBP"/>
    <n v="1424556325"/>
    <n v="1421964325"/>
    <b v="0"/>
    <n v="46"/>
    <x v="0"/>
    <x v="6"/>
    <n v="103.75000000000001"/>
    <n v="27.065217391304348"/>
    <x v="1"/>
    <x v="6"/>
  </r>
  <r>
    <x v="3400"/>
    <x v="3398"/>
    <x v="3398"/>
    <n v="10000"/>
    <n v="10041"/>
    <x v="0"/>
    <x v="0"/>
    <s v="USD"/>
    <n v="1409266414"/>
    <n v="1405378414"/>
    <b v="0"/>
    <n v="85"/>
    <x v="0"/>
    <x v="6"/>
    <n v="100.41"/>
    <n v="118.12941176470588"/>
    <x v="1"/>
    <x v="6"/>
  </r>
  <r>
    <x v="3401"/>
    <x v="3399"/>
    <x v="3399"/>
    <n v="2900"/>
    <n v="2954"/>
    <x v="0"/>
    <x v="1"/>
    <s v="GBP"/>
    <n v="1438968146"/>
    <n v="1436376146"/>
    <b v="0"/>
    <n v="66"/>
    <x v="0"/>
    <x v="6"/>
    <n v="101.86206896551724"/>
    <n v="44.757575757575758"/>
    <x v="1"/>
    <x v="6"/>
  </r>
  <r>
    <x v="3402"/>
    <x v="3400"/>
    <x v="3400"/>
    <n v="15000"/>
    <n v="16465"/>
    <x v="0"/>
    <x v="0"/>
    <s v="USD"/>
    <n v="1447295460"/>
    <n v="1444747843"/>
    <b v="0"/>
    <n v="165"/>
    <x v="0"/>
    <x v="6"/>
    <n v="109.76666666666665"/>
    <n v="99.787878787878782"/>
    <x v="1"/>
    <x v="6"/>
  </r>
  <r>
    <x v="3403"/>
    <x v="3401"/>
    <x v="3401"/>
    <n v="2000"/>
    <n v="2000"/>
    <x v="0"/>
    <x v="1"/>
    <s v="GBP"/>
    <n v="1435230324"/>
    <n v="1432638324"/>
    <b v="0"/>
    <n v="17"/>
    <x v="0"/>
    <x v="6"/>
    <n v="100"/>
    <n v="117.64705882352941"/>
    <x v="1"/>
    <x v="6"/>
  </r>
  <r>
    <x v="3404"/>
    <x v="3402"/>
    <x v="3402"/>
    <n v="500"/>
    <n v="610"/>
    <x v="0"/>
    <x v="0"/>
    <s v="USD"/>
    <n v="1434542702"/>
    <n v="1432814702"/>
    <b v="0"/>
    <n v="3"/>
    <x v="0"/>
    <x v="6"/>
    <n v="122"/>
    <n v="203.33333333333334"/>
    <x v="1"/>
    <x v="6"/>
  </r>
  <r>
    <x v="3405"/>
    <x v="3403"/>
    <x v="3403"/>
    <n v="350"/>
    <n v="481.5"/>
    <x v="0"/>
    <x v="1"/>
    <s v="GBP"/>
    <n v="1456876740"/>
    <n v="1455063886"/>
    <b v="0"/>
    <n v="17"/>
    <x v="0"/>
    <x v="6"/>
    <n v="137.57142857142856"/>
    <n v="28.323529411764707"/>
    <x v="1"/>
    <x v="6"/>
  </r>
  <r>
    <x v="3406"/>
    <x v="3404"/>
    <x v="3404"/>
    <n v="10000"/>
    <n v="10031"/>
    <x v="0"/>
    <x v="0"/>
    <s v="USD"/>
    <n v="1405511376"/>
    <n v="1401623376"/>
    <b v="0"/>
    <n v="91"/>
    <x v="0"/>
    <x v="6"/>
    <n v="100.31000000000002"/>
    <n v="110.23076923076923"/>
    <x v="1"/>
    <x v="6"/>
  </r>
  <r>
    <x v="3407"/>
    <x v="3405"/>
    <x v="3405"/>
    <n v="2000"/>
    <n v="2142"/>
    <x v="0"/>
    <x v="1"/>
    <s v="GBP"/>
    <n v="1404641289"/>
    <n v="1402049289"/>
    <b v="0"/>
    <n v="67"/>
    <x v="0"/>
    <x v="6"/>
    <n v="107.1"/>
    <n v="31.970149253731343"/>
    <x v="1"/>
    <x v="6"/>
  </r>
  <r>
    <x v="3408"/>
    <x v="3406"/>
    <x v="3406"/>
    <n v="500"/>
    <n v="1055"/>
    <x v="0"/>
    <x v="0"/>
    <s v="USD"/>
    <n v="1405727304"/>
    <n v="1403135304"/>
    <b v="0"/>
    <n v="18"/>
    <x v="0"/>
    <x v="6"/>
    <n v="211"/>
    <n v="58.611111111111114"/>
    <x v="1"/>
    <x v="6"/>
  </r>
  <r>
    <x v="3409"/>
    <x v="3407"/>
    <x v="3407"/>
    <n v="500"/>
    <n v="618"/>
    <x v="0"/>
    <x v="1"/>
    <s v="GBP"/>
    <n v="1469998680"/>
    <n v="1466710358"/>
    <b v="0"/>
    <n v="21"/>
    <x v="0"/>
    <x v="6"/>
    <n v="123.6"/>
    <n v="29.428571428571427"/>
    <x v="1"/>
    <x v="6"/>
  </r>
  <r>
    <x v="3410"/>
    <x v="3408"/>
    <x v="3408"/>
    <n v="3000"/>
    <n v="3255"/>
    <x v="0"/>
    <x v="0"/>
    <s v="USD"/>
    <n v="1465196400"/>
    <n v="1462841990"/>
    <b v="0"/>
    <n v="40"/>
    <x v="0"/>
    <x v="6"/>
    <n v="108.5"/>
    <n v="81.375"/>
    <x v="1"/>
    <x v="6"/>
  </r>
  <r>
    <x v="3411"/>
    <x v="3409"/>
    <x v="3409"/>
    <n v="15000"/>
    <n v="15535"/>
    <x v="0"/>
    <x v="0"/>
    <s v="USD"/>
    <n v="1444264372"/>
    <n v="1442536372"/>
    <b v="0"/>
    <n v="78"/>
    <x v="0"/>
    <x v="6"/>
    <n v="103.56666666666668"/>
    <n v="199.16666666666666"/>
    <x v="1"/>
    <x v="6"/>
  </r>
  <r>
    <x v="3412"/>
    <x v="3410"/>
    <x v="3410"/>
    <n v="3000"/>
    <n v="3000"/>
    <x v="0"/>
    <x v="1"/>
    <s v="GBP"/>
    <n v="1411858862"/>
    <n v="1409266862"/>
    <b v="0"/>
    <n v="26"/>
    <x v="0"/>
    <x v="6"/>
    <n v="100"/>
    <n v="115.38461538461539"/>
    <x v="1"/>
    <x v="6"/>
  </r>
  <r>
    <x v="3413"/>
    <x v="3411"/>
    <x v="3411"/>
    <n v="500"/>
    <n v="650"/>
    <x v="0"/>
    <x v="0"/>
    <s v="USD"/>
    <n v="1425099540"/>
    <n v="1424280938"/>
    <b v="0"/>
    <n v="14"/>
    <x v="0"/>
    <x v="6"/>
    <n v="130"/>
    <n v="46.428571428571431"/>
    <x v="1"/>
    <x v="6"/>
  </r>
  <r>
    <x v="3414"/>
    <x v="3412"/>
    <x v="3412"/>
    <n v="3000"/>
    <n v="3105"/>
    <x v="0"/>
    <x v="0"/>
    <s v="USD"/>
    <n v="1480579140"/>
    <n v="1478030325"/>
    <b v="0"/>
    <n v="44"/>
    <x v="0"/>
    <x v="6"/>
    <n v="103.49999999999999"/>
    <n v="70.568181818181813"/>
    <x v="1"/>
    <x v="6"/>
  </r>
  <r>
    <x v="3415"/>
    <x v="3413"/>
    <x v="3413"/>
    <n v="200"/>
    <n v="200"/>
    <x v="0"/>
    <x v="0"/>
    <s v="USD"/>
    <n v="1460935800"/>
    <n v="1459999656"/>
    <b v="0"/>
    <n v="9"/>
    <x v="0"/>
    <x v="6"/>
    <n v="100"/>
    <n v="22.222222222222221"/>
    <x v="1"/>
    <x v="6"/>
  </r>
  <r>
    <x v="3416"/>
    <x v="3414"/>
    <x v="3414"/>
    <n v="4000"/>
    <n v="4784"/>
    <x v="0"/>
    <x v="1"/>
    <s v="GBP"/>
    <n v="1429813800"/>
    <n v="1427363645"/>
    <b v="0"/>
    <n v="30"/>
    <x v="0"/>
    <x v="6"/>
    <n v="119.6"/>
    <n v="159.46666666666667"/>
    <x v="1"/>
    <x v="6"/>
  </r>
  <r>
    <x v="3417"/>
    <x v="3415"/>
    <x v="3415"/>
    <n v="1700"/>
    <n v="1700.01"/>
    <x v="0"/>
    <x v="0"/>
    <s v="USD"/>
    <n v="1414284180"/>
    <n v="1410558948"/>
    <b v="0"/>
    <n v="45"/>
    <x v="0"/>
    <x v="6"/>
    <n v="100.00058823529412"/>
    <n v="37.777999999999999"/>
    <x v="1"/>
    <x v="6"/>
  </r>
  <r>
    <x v="3418"/>
    <x v="3416"/>
    <x v="3416"/>
    <n v="4000"/>
    <n v="4035"/>
    <x v="0"/>
    <x v="0"/>
    <s v="USD"/>
    <n v="1400875307"/>
    <n v="1398283307"/>
    <b v="0"/>
    <n v="56"/>
    <x v="0"/>
    <x v="6"/>
    <n v="100.875"/>
    <n v="72.053571428571431"/>
    <x v="1"/>
    <x v="6"/>
  </r>
  <r>
    <x v="3419"/>
    <x v="3417"/>
    <x v="3417"/>
    <n v="2750"/>
    <n v="2930"/>
    <x v="0"/>
    <x v="17"/>
    <s v="EUR"/>
    <n v="1459978200"/>
    <n v="1458416585"/>
    <b v="0"/>
    <n v="46"/>
    <x v="0"/>
    <x v="6"/>
    <n v="106.54545454545455"/>
    <n v="63.695652173913047"/>
    <x v="1"/>
    <x v="6"/>
  </r>
  <r>
    <x v="3420"/>
    <x v="3418"/>
    <x v="3418"/>
    <n v="700"/>
    <n v="966"/>
    <x v="0"/>
    <x v="1"/>
    <s v="GBP"/>
    <n v="1455408000"/>
    <n v="1454638202"/>
    <b v="0"/>
    <n v="34"/>
    <x v="0"/>
    <x v="6"/>
    <n v="138"/>
    <n v="28.411764705882351"/>
    <x v="1"/>
    <x v="6"/>
  </r>
  <r>
    <x v="3421"/>
    <x v="3419"/>
    <x v="3419"/>
    <n v="10000"/>
    <n v="10115"/>
    <x v="0"/>
    <x v="0"/>
    <s v="USD"/>
    <n v="1425495563"/>
    <n v="1422903563"/>
    <b v="0"/>
    <n v="98"/>
    <x v="0"/>
    <x v="6"/>
    <n v="101.15"/>
    <n v="103.21428571428571"/>
    <x v="1"/>
    <x v="6"/>
  </r>
  <r>
    <x v="3422"/>
    <x v="3420"/>
    <x v="3420"/>
    <n v="3000"/>
    <n v="3273"/>
    <x v="0"/>
    <x v="1"/>
    <s v="GBP"/>
    <n v="1450051200"/>
    <n v="1447594176"/>
    <b v="0"/>
    <n v="46"/>
    <x v="0"/>
    <x v="6"/>
    <n v="109.1"/>
    <n v="71.152173913043484"/>
    <x v="1"/>
    <x v="6"/>
  </r>
  <r>
    <x v="3423"/>
    <x v="3421"/>
    <x v="3421"/>
    <n v="250"/>
    <n v="350"/>
    <x v="0"/>
    <x v="0"/>
    <s v="USD"/>
    <n v="1429912341"/>
    <n v="1427320341"/>
    <b v="0"/>
    <n v="10"/>
    <x v="0"/>
    <x v="6"/>
    <n v="140"/>
    <n v="35"/>
    <x v="1"/>
    <x v="6"/>
  </r>
  <r>
    <x v="3424"/>
    <x v="3422"/>
    <x v="3422"/>
    <n v="6000"/>
    <n v="6215"/>
    <x v="0"/>
    <x v="0"/>
    <s v="USD"/>
    <n v="1423119540"/>
    <n v="1421252084"/>
    <b v="0"/>
    <n v="76"/>
    <x v="0"/>
    <x v="6"/>
    <n v="103.58333333333334"/>
    <n v="81.776315789473685"/>
    <x v="1"/>
    <x v="6"/>
  </r>
  <r>
    <x v="3425"/>
    <x v="3423"/>
    <x v="3423"/>
    <n v="30000"/>
    <n v="30891.1"/>
    <x v="0"/>
    <x v="0"/>
    <s v="USD"/>
    <n v="1412434136"/>
    <n v="1409669336"/>
    <b v="0"/>
    <n v="104"/>
    <x v="0"/>
    <x v="6"/>
    <n v="102.97033333333331"/>
    <n v="297.02980769230766"/>
    <x v="1"/>
    <x v="6"/>
  </r>
  <r>
    <x v="3426"/>
    <x v="3424"/>
    <x v="3424"/>
    <n v="3750"/>
    <n v="4055"/>
    <x v="0"/>
    <x v="0"/>
    <s v="USD"/>
    <n v="1411264800"/>
    <n v="1409620903"/>
    <b v="0"/>
    <n v="87"/>
    <x v="0"/>
    <x v="6"/>
    <n v="108.13333333333333"/>
    <n v="46.609195402298852"/>
    <x v="1"/>
    <x v="6"/>
  </r>
  <r>
    <x v="3427"/>
    <x v="3425"/>
    <x v="3425"/>
    <n v="1500"/>
    <n v="1500"/>
    <x v="0"/>
    <x v="1"/>
    <s v="GBP"/>
    <n v="1404314952"/>
    <n v="1401722952"/>
    <b v="0"/>
    <n v="29"/>
    <x v="0"/>
    <x v="6"/>
    <n v="100"/>
    <n v="51.724137931034484"/>
    <x v="1"/>
    <x v="6"/>
  </r>
  <r>
    <x v="3428"/>
    <x v="3426"/>
    <x v="3426"/>
    <n v="2000"/>
    <n v="2055"/>
    <x v="0"/>
    <x v="1"/>
    <s v="GBP"/>
    <n v="1425142800"/>
    <n v="1422983847"/>
    <b v="0"/>
    <n v="51"/>
    <x v="0"/>
    <x v="6"/>
    <n v="102.75000000000001"/>
    <n v="40.294117647058826"/>
    <x v="1"/>
    <x v="6"/>
  </r>
  <r>
    <x v="3429"/>
    <x v="3427"/>
    <x v="3427"/>
    <n v="150"/>
    <n v="195"/>
    <x v="0"/>
    <x v="1"/>
    <s v="GBP"/>
    <n v="1478046661"/>
    <n v="1476837061"/>
    <b v="0"/>
    <n v="12"/>
    <x v="0"/>
    <x v="6"/>
    <n v="130"/>
    <n v="16.25"/>
    <x v="1"/>
    <x v="6"/>
  </r>
  <r>
    <x v="3430"/>
    <x v="3428"/>
    <x v="3428"/>
    <n v="2000"/>
    <n v="2170.9899999999998"/>
    <x v="0"/>
    <x v="1"/>
    <s v="GBP"/>
    <n v="1406760101"/>
    <n v="1404168101"/>
    <b v="0"/>
    <n v="72"/>
    <x v="0"/>
    <x v="6"/>
    <n v="108.54949999999999"/>
    <n v="30.152638888888887"/>
    <x v="1"/>
    <x v="6"/>
  </r>
  <r>
    <x v="3431"/>
    <x v="3429"/>
    <x v="3429"/>
    <n v="2000"/>
    <n v="2000"/>
    <x v="0"/>
    <x v="0"/>
    <s v="USD"/>
    <n v="1408383153"/>
    <n v="1405791153"/>
    <b v="0"/>
    <n v="21"/>
    <x v="0"/>
    <x v="6"/>
    <n v="100"/>
    <n v="95.238095238095241"/>
    <x v="1"/>
    <x v="6"/>
  </r>
  <r>
    <x v="3432"/>
    <x v="3430"/>
    <x v="3430"/>
    <n v="2000"/>
    <n v="2193"/>
    <x v="0"/>
    <x v="0"/>
    <s v="USD"/>
    <n v="1454709600"/>
    <n v="1452520614"/>
    <b v="0"/>
    <n v="42"/>
    <x v="0"/>
    <x v="6"/>
    <n v="109.65"/>
    <n v="52.214285714285715"/>
    <x v="1"/>
    <x v="6"/>
  </r>
  <r>
    <x v="3433"/>
    <x v="3431"/>
    <x v="3431"/>
    <n v="9500"/>
    <n v="9525"/>
    <x v="0"/>
    <x v="0"/>
    <s v="USD"/>
    <n v="1402974000"/>
    <n v="1400290255"/>
    <b v="0"/>
    <n v="71"/>
    <x v="0"/>
    <x v="6"/>
    <n v="100.26315789473684"/>
    <n v="134.1549295774648"/>
    <x v="1"/>
    <x v="6"/>
  </r>
  <r>
    <x v="3434"/>
    <x v="3432"/>
    <x v="3432"/>
    <n v="10000"/>
    <n v="10555"/>
    <x v="0"/>
    <x v="0"/>
    <s v="USD"/>
    <n v="1404983269"/>
    <n v="1402391269"/>
    <b v="0"/>
    <n v="168"/>
    <x v="0"/>
    <x v="6"/>
    <n v="105.55000000000001"/>
    <n v="62.827380952380949"/>
    <x v="1"/>
    <x v="6"/>
  </r>
  <r>
    <x v="3435"/>
    <x v="3433"/>
    <x v="3433"/>
    <n v="1000"/>
    <n v="1120"/>
    <x v="0"/>
    <x v="0"/>
    <s v="USD"/>
    <n v="1470538800"/>
    <n v="1469112493"/>
    <b v="0"/>
    <n v="19"/>
    <x v="0"/>
    <x v="6"/>
    <n v="112.00000000000001"/>
    <n v="58.94736842105263"/>
    <x v="1"/>
    <x v="6"/>
  </r>
  <r>
    <x v="3436"/>
    <x v="3434"/>
    <x v="3434"/>
    <n v="5000"/>
    <n v="5295"/>
    <x v="0"/>
    <x v="0"/>
    <s v="USD"/>
    <n v="1408638480"/>
    <n v="1406811593"/>
    <b v="0"/>
    <n v="37"/>
    <x v="0"/>
    <x v="6"/>
    <n v="105.89999999999999"/>
    <n v="143.1081081081081"/>
    <x v="1"/>
    <x v="6"/>
  </r>
  <r>
    <x v="3437"/>
    <x v="3435"/>
    <x v="3435"/>
    <n v="3000"/>
    <n v="3030"/>
    <x v="0"/>
    <x v="0"/>
    <s v="USD"/>
    <n v="1440003820"/>
    <n v="1437411820"/>
    <b v="0"/>
    <n v="36"/>
    <x v="0"/>
    <x v="6"/>
    <n v="101"/>
    <n v="84.166666666666671"/>
    <x v="1"/>
    <x v="6"/>
  </r>
  <r>
    <x v="3438"/>
    <x v="3436"/>
    <x v="3436"/>
    <n v="2500"/>
    <n v="2605"/>
    <x v="0"/>
    <x v="1"/>
    <s v="GBP"/>
    <n v="1430600400"/>
    <n v="1428358567"/>
    <b v="0"/>
    <n v="14"/>
    <x v="0"/>
    <x v="6"/>
    <n v="104.2"/>
    <n v="186.07142857142858"/>
    <x v="1"/>
    <x v="6"/>
  </r>
  <r>
    <x v="3439"/>
    <x v="3437"/>
    <x v="3437"/>
    <n v="1200"/>
    <n v="1616.14"/>
    <x v="0"/>
    <x v="0"/>
    <s v="USD"/>
    <n v="1453179540"/>
    <n v="1452030730"/>
    <b v="0"/>
    <n v="18"/>
    <x v="0"/>
    <x v="6"/>
    <n v="134.67833333333334"/>
    <n v="89.785555555555561"/>
    <x v="1"/>
    <x v="6"/>
  </r>
  <r>
    <x v="3440"/>
    <x v="3438"/>
    <x v="3438"/>
    <n v="5000"/>
    <n v="5260.92"/>
    <x v="0"/>
    <x v="0"/>
    <s v="USD"/>
    <n v="1405095300"/>
    <n v="1403146628"/>
    <b v="0"/>
    <n v="82"/>
    <x v="0"/>
    <x v="6"/>
    <n v="105.2184"/>
    <n v="64.157560975609755"/>
    <x v="1"/>
    <x v="6"/>
  </r>
  <r>
    <x v="3441"/>
    <x v="3439"/>
    <x v="3439"/>
    <n v="2500"/>
    <n v="2565"/>
    <x v="0"/>
    <x v="0"/>
    <s v="USD"/>
    <n v="1447445820"/>
    <n v="1445077121"/>
    <b v="0"/>
    <n v="43"/>
    <x v="0"/>
    <x v="6"/>
    <n v="102.60000000000001"/>
    <n v="59.651162790697676"/>
    <x v="1"/>
    <x v="6"/>
  </r>
  <r>
    <x v="3442"/>
    <x v="3440"/>
    <x v="3440"/>
    <n v="250"/>
    <n v="250"/>
    <x v="0"/>
    <x v="0"/>
    <s v="USD"/>
    <n v="1433016672"/>
    <n v="1430424672"/>
    <b v="0"/>
    <n v="8"/>
    <x v="0"/>
    <x v="6"/>
    <n v="100"/>
    <n v="31.25"/>
    <x v="1"/>
    <x v="6"/>
  </r>
  <r>
    <x v="3443"/>
    <x v="3441"/>
    <x v="3441"/>
    <n v="1000"/>
    <n v="1855"/>
    <x v="0"/>
    <x v="0"/>
    <s v="USD"/>
    <n v="1410266146"/>
    <n v="1407674146"/>
    <b v="0"/>
    <n v="45"/>
    <x v="0"/>
    <x v="6"/>
    <n v="185.5"/>
    <n v="41.222222222222221"/>
    <x v="1"/>
    <x v="6"/>
  </r>
  <r>
    <x v="3444"/>
    <x v="3442"/>
    <x v="3442"/>
    <n v="300"/>
    <n v="867"/>
    <x v="0"/>
    <x v="2"/>
    <s v="AUD"/>
    <n v="1465394340"/>
    <n v="1464677986"/>
    <b v="0"/>
    <n v="20"/>
    <x v="0"/>
    <x v="6"/>
    <n v="289"/>
    <n v="43.35"/>
    <x v="1"/>
    <x v="6"/>
  </r>
  <r>
    <x v="3445"/>
    <x v="3443"/>
    <x v="3443"/>
    <n v="2000"/>
    <n v="2000"/>
    <x v="0"/>
    <x v="1"/>
    <s v="GBP"/>
    <n v="1445604236"/>
    <n v="1443185036"/>
    <b v="0"/>
    <n v="31"/>
    <x v="0"/>
    <x v="6"/>
    <n v="100"/>
    <n v="64.516129032258064"/>
    <x v="1"/>
    <x v="6"/>
  </r>
  <r>
    <x v="3446"/>
    <x v="3444"/>
    <x v="3444"/>
    <n v="1000"/>
    <n v="1082"/>
    <x v="0"/>
    <x v="1"/>
    <s v="GBP"/>
    <n v="1423138800"/>
    <n v="1421092725"/>
    <b v="0"/>
    <n v="25"/>
    <x v="0"/>
    <x v="6"/>
    <n v="108.2"/>
    <n v="43.28"/>
    <x v="1"/>
    <x v="6"/>
  </r>
  <r>
    <x v="3447"/>
    <x v="3445"/>
    <x v="3445"/>
    <n v="1000"/>
    <n v="1078"/>
    <x v="0"/>
    <x v="0"/>
    <s v="USD"/>
    <n v="1458332412"/>
    <n v="1454448012"/>
    <b v="0"/>
    <n v="14"/>
    <x v="0"/>
    <x v="6"/>
    <n v="107.80000000000001"/>
    <n v="77"/>
    <x v="1"/>
    <x v="6"/>
  </r>
  <r>
    <x v="3448"/>
    <x v="3446"/>
    <x v="3446"/>
    <n v="2100"/>
    <n v="2305"/>
    <x v="0"/>
    <x v="0"/>
    <s v="USD"/>
    <n v="1418784689"/>
    <n v="1416192689"/>
    <b v="0"/>
    <n v="45"/>
    <x v="0"/>
    <x v="6"/>
    <n v="109.76190476190477"/>
    <n v="51.222222222222221"/>
    <x v="1"/>
    <x v="6"/>
  </r>
  <r>
    <x v="3449"/>
    <x v="3447"/>
    <x v="3447"/>
    <n v="800"/>
    <n v="1365"/>
    <x v="0"/>
    <x v="0"/>
    <s v="USD"/>
    <n v="1468036800"/>
    <n v="1465607738"/>
    <b v="0"/>
    <n v="20"/>
    <x v="0"/>
    <x v="6"/>
    <n v="170.625"/>
    <n v="68.25"/>
    <x v="1"/>
    <x v="6"/>
  </r>
  <r>
    <x v="3450"/>
    <x v="3448"/>
    <x v="3448"/>
    <n v="500"/>
    <n v="760"/>
    <x v="0"/>
    <x v="1"/>
    <s v="GBP"/>
    <n v="1427990071"/>
    <n v="1422809671"/>
    <b v="0"/>
    <n v="39"/>
    <x v="0"/>
    <x v="6"/>
    <n v="152"/>
    <n v="19.487179487179485"/>
    <x v="1"/>
    <x v="6"/>
  </r>
  <r>
    <x v="3451"/>
    <x v="3449"/>
    <x v="3449"/>
    <n v="650"/>
    <n v="658"/>
    <x v="0"/>
    <x v="0"/>
    <s v="USD"/>
    <n v="1429636927"/>
    <n v="1427304127"/>
    <b v="0"/>
    <n v="16"/>
    <x v="0"/>
    <x v="6"/>
    <n v="101.23076923076924"/>
    <n v="41.125"/>
    <x v="1"/>
    <x v="6"/>
  </r>
  <r>
    <x v="3452"/>
    <x v="3450"/>
    <x v="3450"/>
    <n v="1000"/>
    <n v="1532"/>
    <x v="0"/>
    <x v="0"/>
    <s v="USD"/>
    <n v="1406087940"/>
    <n v="1404141626"/>
    <b v="0"/>
    <n v="37"/>
    <x v="0"/>
    <x v="6"/>
    <n v="153.19999999999999"/>
    <n v="41.405405405405403"/>
    <x v="1"/>
    <x v="6"/>
  </r>
  <r>
    <x v="3453"/>
    <x v="3451"/>
    <x v="3451"/>
    <n v="300"/>
    <n v="385"/>
    <x v="0"/>
    <x v="1"/>
    <s v="GBP"/>
    <n v="1471130956"/>
    <n v="1465946956"/>
    <b v="0"/>
    <n v="14"/>
    <x v="0"/>
    <x v="6"/>
    <n v="128.33333333333334"/>
    <n v="27.5"/>
    <x v="1"/>
    <x v="6"/>
  </r>
  <r>
    <x v="3454"/>
    <x v="3452"/>
    <x v="3452"/>
    <n v="700"/>
    <n v="705"/>
    <x v="0"/>
    <x v="1"/>
    <s v="GBP"/>
    <n v="1406825159"/>
    <n v="1404233159"/>
    <b v="0"/>
    <n v="21"/>
    <x v="0"/>
    <x v="6"/>
    <n v="100.71428571428571"/>
    <n v="33.571428571428569"/>
    <x v="1"/>
    <x v="6"/>
  </r>
  <r>
    <x v="3455"/>
    <x v="3453"/>
    <x v="3453"/>
    <n v="10000"/>
    <n v="10065"/>
    <x v="0"/>
    <x v="0"/>
    <s v="USD"/>
    <n v="1476381627"/>
    <n v="1473789627"/>
    <b v="0"/>
    <n v="69"/>
    <x v="0"/>
    <x v="6"/>
    <n v="100.64999999999999"/>
    <n v="145.86956521739131"/>
    <x v="1"/>
    <x v="6"/>
  </r>
  <r>
    <x v="3456"/>
    <x v="3454"/>
    <x v="3454"/>
    <n v="3000"/>
    <n v="5739"/>
    <x v="0"/>
    <x v="0"/>
    <s v="USD"/>
    <n v="1406876340"/>
    <n v="1404190567"/>
    <b v="0"/>
    <n v="16"/>
    <x v="0"/>
    <x v="6"/>
    <n v="191.3"/>
    <n v="358.6875"/>
    <x v="1"/>
    <x v="6"/>
  </r>
  <r>
    <x v="3457"/>
    <x v="3455"/>
    <x v="3455"/>
    <n v="2000"/>
    <n v="2804"/>
    <x v="0"/>
    <x v="0"/>
    <s v="USD"/>
    <n v="1423720740"/>
    <n v="1421081857"/>
    <b v="0"/>
    <n v="55"/>
    <x v="0"/>
    <x v="6"/>
    <n v="140.19999999999999"/>
    <n v="50.981818181818184"/>
    <x v="1"/>
    <x v="6"/>
  </r>
  <r>
    <x v="3458"/>
    <x v="3456"/>
    <x v="3456"/>
    <n v="978"/>
    <n v="1216"/>
    <x v="0"/>
    <x v="0"/>
    <s v="USD"/>
    <n v="1422937620"/>
    <n v="1420606303"/>
    <b v="0"/>
    <n v="27"/>
    <x v="0"/>
    <x v="6"/>
    <n v="124.33537832310839"/>
    <n v="45.037037037037038"/>
    <x v="1"/>
    <x v="6"/>
  </r>
  <r>
    <x v="3459"/>
    <x v="3457"/>
    <x v="3457"/>
    <n v="500"/>
    <n v="631"/>
    <x v="0"/>
    <x v="1"/>
    <s v="GBP"/>
    <n v="1463743860"/>
    <n v="1461151860"/>
    <b v="0"/>
    <n v="36"/>
    <x v="0"/>
    <x v="6"/>
    <n v="126.2"/>
    <n v="17.527777777777779"/>
    <x v="1"/>
    <x v="6"/>
  </r>
  <r>
    <x v="3460"/>
    <x v="3458"/>
    <x v="3458"/>
    <n v="500"/>
    <n v="950"/>
    <x v="0"/>
    <x v="1"/>
    <s v="GBP"/>
    <n v="1408106352"/>
    <n v="1406896752"/>
    <b v="0"/>
    <n v="19"/>
    <x v="0"/>
    <x v="6"/>
    <n v="190"/>
    <n v="50"/>
    <x v="1"/>
    <x v="6"/>
  </r>
  <r>
    <x v="3461"/>
    <x v="3459"/>
    <x v="3459"/>
    <n v="500"/>
    <n v="695"/>
    <x v="0"/>
    <x v="0"/>
    <s v="USD"/>
    <n v="1477710000"/>
    <n v="1475248279"/>
    <b v="0"/>
    <n v="12"/>
    <x v="0"/>
    <x v="6"/>
    <n v="139"/>
    <n v="57.916666666666664"/>
    <x v="1"/>
    <x v="6"/>
  </r>
  <r>
    <x v="3462"/>
    <x v="3460"/>
    <x v="3460"/>
    <n v="250"/>
    <n v="505"/>
    <x v="0"/>
    <x v="0"/>
    <s v="USD"/>
    <n v="1436551200"/>
    <n v="1435181628"/>
    <b v="0"/>
    <n v="17"/>
    <x v="0"/>
    <x v="6"/>
    <n v="202"/>
    <n v="29.705882352941178"/>
    <x v="1"/>
    <x v="6"/>
  </r>
  <r>
    <x v="3463"/>
    <x v="3461"/>
    <x v="3461"/>
    <n v="10000"/>
    <n v="10338"/>
    <x v="0"/>
    <x v="5"/>
    <s v="CAD"/>
    <n v="1476158340"/>
    <n v="1472594585"/>
    <b v="0"/>
    <n v="114"/>
    <x v="0"/>
    <x v="6"/>
    <n v="103.38000000000001"/>
    <n v="90.684210526315795"/>
    <x v="1"/>
    <x v="6"/>
  </r>
  <r>
    <x v="3464"/>
    <x v="3462"/>
    <x v="3462"/>
    <n v="5000"/>
    <n v="5116.18"/>
    <x v="0"/>
    <x v="0"/>
    <s v="USD"/>
    <n v="1471921637"/>
    <n v="1469329637"/>
    <b v="0"/>
    <n v="93"/>
    <x v="0"/>
    <x v="6"/>
    <n v="102.3236"/>
    <n v="55.012688172043013"/>
    <x v="1"/>
    <x v="6"/>
  </r>
  <r>
    <x v="3465"/>
    <x v="3463"/>
    <x v="3463"/>
    <n v="2000"/>
    <n v="2060"/>
    <x v="0"/>
    <x v="1"/>
    <s v="GBP"/>
    <n v="1439136000"/>
    <n v="1436972472"/>
    <b v="0"/>
    <n v="36"/>
    <x v="0"/>
    <x v="6"/>
    <n v="103"/>
    <n v="57.222222222222221"/>
    <x v="1"/>
    <x v="6"/>
  </r>
  <r>
    <x v="3466"/>
    <x v="3464"/>
    <x v="3464"/>
    <n v="3500"/>
    <n v="4450"/>
    <x v="0"/>
    <x v="0"/>
    <s v="USD"/>
    <n v="1461108450"/>
    <n v="1455928050"/>
    <b v="0"/>
    <n v="61"/>
    <x v="0"/>
    <x v="6"/>
    <n v="127.14285714285714"/>
    <n v="72.950819672131146"/>
    <x v="1"/>
    <x v="6"/>
  </r>
  <r>
    <x v="3467"/>
    <x v="3465"/>
    <x v="3465"/>
    <n v="3000"/>
    <n v="3030"/>
    <x v="0"/>
    <x v="0"/>
    <s v="USD"/>
    <n v="1426864032"/>
    <n v="1424275632"/>
    <b v="0"/>
    <n v="47"/>
    <x v="0"/>
    <x v="6"/>
    <n v="101"/>
    <n v="64.468085106382972"/>
    <x v="1"/>
    <x v="6"/>
  </r>
  <r>
    <x v="3468"/>
    <x v="3466"/>
    <x v="3466"/>
    <n v="10000"/>
    <n v="12178"/>
    <x v="0"/>
    <x v="0"/>
    <s v="USD"/>
    <n v="1474426800"/>
    <n v="1471976529"/>
    <b v="0"/>
    <n v="17"/>
    <x v="0"/>
    <x v="6"/>
    <n v="121.78"/>
    <n v="716.35294117647061"/>
    <x v="1"/>
    <x v="6"/>
  </r>
  <r>
    <x v="3469"/>
    <x v="3467"/>
    <x v="3467"/>
    <n v="2800"/>
    <n v="3175"/>
    <x v="0"/>
    <x v="0"/>
    <s v="USD"/>
    <n v="1461857045"/>
    <n v="1459265045"/>
    <b v="0"/>
    <n v="63"/>
    <x v="0"/>
    <x v="6"/>
    <n v="113.39285714285714"/>
    <n v="50.396825396825399"/>
    <x v="1"/>
    <x v="6"/>
  </r>
  <r>
    <x v="3470"/>
    <x v="3468"/>
    <x v="3468"/>
    <n v="250"/>
    <n v="375"/>
    <x v="0"/>
    <x v="0"/>
    <s v="USD"/>
    <n v="1468618680"/>
    <n v="1465345902"/>
    <b v="0"/>
    <n v="9"/>
    <x v="0"/>
    <x v="6"/>
    <n v="150"/>
    <n v="41.666666666666664"/>
    <x v="1"/>
    <x v="6"/>
  </r>
  <r>
    <x v="3471"/>
    <x v="3469"/>
    <x v="3469"/>
    <n v="500"/>
    <n v="1073"/>
    <x v="0"/>
    <x v="1"/>
    <s v="GBP"/>
    <n v="1409515200"/>
    <n v="1405971690"/>
    <b v="0"/>
    <n v="30"/>
    <x v="0"/>
    <x v="6"/>
    <n v="214.6"/>
    <n v="35.766666666666666"/>
    <x v="1"/>
    <x v="6"/>
  </r>
  <r>
    <x v="3472"/>
    <x v="3470"/>
    <x v="3470"/>
    <n v="2000"/>
    <n v="2041"/>
    <x v="0"/>
    <x v="0"/>
    <s v="USD"/>
    <n v="1415253540"/>
    <n v="1413432331"/>
    <b v="0"/>
    <n v="23"/>
    <x v="0"/>
    <x v="6"/>
    <n v="102.05"/>
    <n v="88.739130434782609"/>
    <x v="1"/>
    <x v="6"/>
  </r>
  <r>
    <x v="3473"/>
    <x v="3471"/>
    <x v="3471"/>
    <n v="4900"/>
    <n v="4900"/>
    <x v="0"/>
    <x v="0"/>
    <s v="USD"/>
    <n v="1426883220"/>
    <n v="1425067296"/>
    <b v="0"/>
    <n v="33"/>
    <x v="0"/>
    <x v="6"/>
    <n v="100"/>
    <n v="148.4848484848485"/>
    <x v="1"/>
    <x v="6"/>
  </r>
  <r>
    <x v="3474"/>
    <x v="3472"/>
    <x v="3472"/>
    <n v="2000"/>
    <n v="2020"/>
    <x v="0"/>
    <x v="1"/>
    <s v="GBP"/>
    <n v="1469016131"/>
    <n v="1466424131"/>
    <b v="0"/>
    <n v="39"/>
    <x v="0"/>
    <x v="6"/>
    <n v="101"/>
    <n v="51.794871794871796"/>
    <x v="1"/>
    <x v="6"/>
  </r>
  <r>
    <x v="3475"/>
    <x v="3473"/>
    <x v="3473"/>
    <n v="300"/>
    <n v="340"/>
    <x v="0"/>
    <x v="1"/>
    <s v="GBP"/>
    <n v="1414972800"/>
    <n v="1412629704"/>
    <b v="0"/>
    <n v="17"/>
    <x v="0"/>
    <x v="6"/>
    <n v="113.33333333333333"/>
    <n v="20"/>
    <x v="1"/>
    <x v="6"/>
  </r>
  <r>
    <x v="3476"/>
    <x v="3474"/>
    <x v="3474"/>
    <n v="300"/>
    <n v="312"/>
    <x v="0"/>
    <x v="0"/>
    <s v="USD"/>
    <n v="1414378800"/>
    <n v="1412836990"/>
    <b v="0"/>
    <n v="6"/>
    <x v="0"/>
    <x v="6"/>
    <n v="104"/>
    <n v="52"/>
    <x v="1"/>
    <x v="6"/>
  </r>
  <r>
    <x v="3477"/>
    <x v="3475"/>
    <x v="3475"/>
    <n v="1800"/>
    <n v="2076"/>
    <x v="0"/>
    <x v="0"/>
    <s v="USD"/>
    <n v="1431831600"/>
    <n v="1430761243"/>
    <b v="0"/>
    <n v="39"/>
    <x v="0"/>
    <x v="6"/>
    <n v="115.33333333333333"/>
    <n v="53.230769230769234"/>
    <x v="1"/>
    <x v="6"/>
  </r>
  <r>
    <x v="3478"/>
    <x v="3476"/>
    <x v="3476"/>
    <n v="2000"/>
    <n v="2257"/>
    <x v="0"/>
    <x v="0"/>
    <s v="USD"/>
    <n v="1426539600"/>
    <n v="1424296822"/>
    <b v="0"/>
    <n v="57"/>
    <x v="0"/>
    <x v="6"/>
    <n v="112.85000000000001"/>
    <n v="39.596491228070178"/>
    <x v="1"/>
    <x v="6"/>
  </r>
  <r>
    <x v="3479"/>
    <x v="3477"/>
    <x v="3477"/>
    <n v="1500"/>
    <n v="1918"/>
    <x v="0"/>
    <x v="1"/>
    <s v="GBP"/>
    <n v="1403382680"/>
    <n v="1400790680"/>
    <b v="0"/>
    <n v="56"/>
    <x v="0"/>
    <x v="6"/>
    <n v="127.86666666666666"/>
    <n v="34.25"/>
    <x v="1"/>
    <x v="6"/>
  </r>
  <r>
    <x v="3480"/>
    <x v="3478"/>
    <x v="3478"/>
    <n v="1500"/>
    <n v="2140"/>
    <x v="0"/>
    <x v="0"/>
    <s v="USD"/>
    <n v="1436562000"/>
    <n v="1434440227"/>
    <b v="0"/>
    <n v="13"/>
    <x v="0"/>
    <x v="6"/>
    <n v="142.66666666666669"/>
    <n v="164.61538461538461"/>
    <x v="1"/>
    <x v="6"/>
  </r>
  <r>
    <x v="3481"/>
    <x v="3479"/>
    <x v="3479"/>
    <n v="10000"/>
    <n v="11880"/>
    <x v="0"/>
    <x v="2"/>
    <s v="AUD"/>
    <n v="1420178188"/>
    <n v="1418709388"/>
    <b v="0"/>
    <n v="95"/>
    <x v="0"/>
    <x v="6"/>
    <n v="118.8"/>
    <n v="125.05263157894737"/>
    <x v="1"/>
    <x v="6"/>
  </r>
  <r>
    <x v="3482"/>
    <x v="3480"/>
    <x v="3480"/>
    <n v="3000"/>
    <n v="4150"/>
    <x v="0"/>
    <x v="1"/>
    <s v="GBP"/>
    <n v="1404671466"/>
    <n v="1402079466"/>
    <b v="0"/>
    <n v="80"/>
    <x v="0"/>
    <x v="6"/>
    <n v="138.33333333333334"/>
    <n v="51.875"/>
    <x v="1"/>
    <x v="6"/>
  </r>
  <r>
    <x v="3483"/>
    <x v="3481"/>
    <x v="3481"/>
    <n v="3350"/>
    <n v="5358"/>
    <x v="0"/>
    <x v="0"/>
    <s v="USD"/>
    <n v="1404403381"/>
    <n v="1401811381"/>
    <b v="0"/>
    <n v="133"/>
    <x v="0"/>
    <x v="6"/>
    <n v="159.9402985074627"/>
    <n v="40.285714285714285"/>
    <x v="1"/>
    <x v="6"/>
  </r>
  <r>
    <x v="3484"/>
    <x v="3482"/>
    <x v="3482"/>
    <n v="2500"/>
    <n v="2856"/>
    <x v="0"/>
    <x v="0"/>
    <s v="USD"/>
    <n v="1466014499"/>
    <n v="1463422499"/>
    <b v="0"/>
    <n v="44"/>
    <x v="0"/>
    <x v="6"/>
    <n v="114.24000000000001"/>
    <n v="64.909090909090907"/>
    <x v="1"/>
    <x v="6"/>
  </r>
  <r>
    <x v="3485"/>
    <x v="3483"/>
    <x v="3483"/>
    <n v="1650"/>
    <n v="1660"/>
    <x v="0"/>
    <x v="0"/>
    <s v="USD"/>
    <n v="1454431080"/>
    <n v="1451839080"/>
    <b v="0"/>
    <n v="30"/>
    <x v="0"/>
    <x v="6"/>
    <n v="100.60606060606061"/>
    <n v="55.333333333333336"/>
    <x v="1"/>
    <x v="6"/>
  </r>
  <r>
    <x v="3486"/>
    <x v="3484"/>
    <x v="3484"/>
    <n v="3000"/>
    <n v="4656"/>
    <x v="0"/>
    <x v="0"/>
    <s v="USD"/>
    <n v="1433314740"/>
    <n v="1430600401"/>
    <b v="0"/>
    <n v="56"/>
    <x v="0"/>
    <x v="6"/>
    <n v="155.20000000000002"/>
    <n v="83.142857142857139"/>
    <x v="1"/>
    <x v="6"/>
  </r>
  <r>
    <x v="3487"/>
    <x v="3485"/>
    <x v="3485"/>
    <n v="2000"/>
    <n v="2555"/>
    <x v="0"/>
    <x v="1"/>
    <s v="GBP"/>
    <n v="1435185252"/>
    <n v="1432593252"/>
    <b v="0"/>
    <n v="66"/>
    <x v="0"/>
    <x v="6"/>
    <n v="127.75000000000001"/>
    <n v="38.712121212121211"/>
    <x v="1"/>
    <x v="6"/>
  </r>
  <r>
    <x v="3488"/>
    <x v="3486"/>
    <x v="3486"/>
    <n v="3000"/>
    <n v="3636"/>
    <x v="0"/>
    <x v="0"/>
    <s v="USD"/>
    <n v="1429286400"/>
    <n v="1427221560"/>
    <b v="0"/>
    <n v="29"/>
    <x v="0"/>
    <x v="6"/>
    <n v="121.2"/>
    <n v="125.37931034482759"/>
    <x v="1"/>
    <x v="6"/>
  </r>
  <r>
    <x v="3489"/>
    <x v="3487"/>
    <x v="3487"/>
    <n v="5000"/>
    <n v="5635"/>
    <x v="0"/>
    <x v="1"/>
    <s v="GBP"/>
    <n v="1400965200"/>
    <n v="1398352531"/>
    <b v="0"/>
    <n v="72"/>
    <x v="0"/>
    <x v="6"/>
    <n v="112.7"/>
    <n v="78.263888888888886"/>
    <x v="1"/>
    <x v="6"/>
  </r>
  <r>
    <x v="3490"/>
    <x v="3488"/>
    <x v="3488"/>
    <n v="1000"/>
    <n v="1275"/>
    <x v="0"/>
    <x v="0"/>
    <s v="USD"/>
    <n v="1460574924"/>
    <n v="1457982924"/>
    <b v="0"/>
    <n v="27"/>
    <x v="0"/>
    <x v="6"/>
    <n v="127.49999999999999"/>
    <n v="47.222222222222221"/>
    <x v="1"/>
    <x v="6"/>
  </r>
  <r>
    <x v="3491"/>
    <x v="3489"/>
    <x v="3489"/>
    <n v="500"/>
    <n v="791"/>
    <x v="0"/>
    <x v="0"/>
    <s v="USD"/>
    <n v="1431928784"/>
    <n v="1430114384"/>
    <b v="0"/>
    <n v="10"/>
    <x v="0"/>
    <x v="6"/>
    <n v="158.20000000000002"/>
    <n v="79.099999999999994"/>
    <x v="1"/>
    <x v="6"/>
  </r>
  <r>
    <x v="3492"/>
    <x v="3490"/>
    <x v="3490"/>
    <n v="3800"/>
    <n v="4000.22"/>
    <x v="0"/>
    <x v="0"/>
    <s v="USD"/>
    <n v="1445818397"/>
    <n v="1442794397"/>
    <b v="0"/>
    <n v="35"/>
    <x v="0"/>
    <x v="6"/>
    <n v="105.26894736842105"/>
    <n v="114.29199999999999"/>
    <x v="1"/>
    <x v="6"/>
  </r>
  <r>
    <x v="3493"/>
    <x v="3491"/>
    <x v="3491"/>
    <n v="1500"/>
    <n v="1500"/>
    <x v="0"/>
    <x v="0"/>
    <s v="USD"/>
    <n v="1408252260"/>
    <n v="1406580436"/>
    <b v="0"/>
    <n v="29"/>
    <x v="0"/>
    <x v="6"/>
    <n v="100"/>
    <n v="51.724137931034484"/>
    <x v="1"/>
    <x v="6"/>
  </r>
  <r>
    <x v="3494"/>
    <x v="3492"/>
    <x v="3492"/>
    <n v="400"/>
    <n v="400"/>
    <x v="0"/>
    <x v="0"/>
    <s v="USD"/>
    <n v="1480140000"/>
    <n v="1479186575"/>
    <b v="0"/>
    <n v="13"/>
    <x v="0"/>
    <x v="6"/>
    <n v="100"/>
    <n v="30.76923076923077"/>
    <x v="1"/>
    <x v="6"/>
  </r>
  <r>
    <x v="3495"/>
    <x v="3493"/>
    <x v="3493"/>
    <n v="5000"/>
    <n v="5343"/>
    <x v="0"/>
    <x v="5"/>
    <s v="CAD"/>
    <n v="1414862280"/>
    <n v="1412360309"/>
    <b v="0"/>
    <n v="72"/>
    <x v="0"/>
    <x v="6"/>
    <n v="106.86"/>
    <n v="74.208333333333329"/>
    <x v="1"/>
    <x v="6"/>
  </r>
  <r>
    <x v="3496"/>
    <x v="3494"/>
    <x v="3494"/>
    <n v="3000"/>
    <n v="3732"/>
    <x v="0"/>
    <x v="0"/>
    <s v="USD"/>
    <n v="1473625166"/>
    <n v="1470169166"/>
    <b v="0"/>
    <n v="78"/>
    <x v="0"/>
    <x v="6"/>
    <n v="124.4"/>
    <n v="47.846153846153847"/>
    <x v="1"/>
    <x v="6"/>
  </r>
  <r>
    <x v="3497"/>
    <x v="3495"/>
    <x v="3495"/>
    <n v="1551"/>
    <n v="1686"/>
    <x v="0"/>
    <x v="0"/>
    <s v="USD"/>
    <n v="1464904800"/>
    <n v="1463852904"/>
    <b v="0"/>
    <n v="49"/>
    <x v="0"/>
    <x v="6"/>
    <n v="108.70406189555126"/>
    <n v="34.408163265306122"/>
    <x v="1"/>
    <x v="6"/>
  </r>
  <r>
    <x v="3498"/>
    <x v="3496"/>
    <x v="3496"/>
    <n v="1650"/>
    <n v="1690"/>
    <x v="0"/>
    <x v="5"/>
    <s v="CAD"/>
    <n v="1464471840"/>
    <n v="1459309704"/>
    <b v="0"/>
    <n v="42"/>
    <x v="0"/>
    <x v="6"/>
    <n v="102.42424242424242"/>
    <n v="40.238095238095241"/>
    <x v="1"/>
    <x v="6"/>
  </r>
  <r>
    <x v="3499"/>
    <x v="3497"/>
    <x v="3497"/>
    <n v="2000"/>
    <n v="2110"/>
    <x v="0"/>
    <x v="0"/>
    <s v="USD"/>
    <n v="1435733940"/>
    <n v="1431046325"/>
    <b v="0"/>
    <n v="35"/>
    <x v="0"/>
    <x v="6"/>
    <n v="105.5"/>
    <n v="60.285714285714285"/>
    <x v="1"/>
    <x v="6"/>
  </r>
  <r>
    <x v="3500"/>
    <x v="3498"/>
    <x v="3498"/>
    <n v="1000"/>
    <n v="1063"/>
    <x v="0"/>
    <x v="0"/>
    <s v="USD"/>
    <n v="1457326740"/>
    <n v="1455919438"/>
    <b v="0"/>
    <n v="42"/>
    <x v="0"/>
    <x v="6"/>
    <n v="106.3"/>
    <n v="25.30952380952381"/>
    <x v="1"/>
    <x v="6"/>
  </r>
  <r>
    <x v="3501"/>
    <x v="3499"/>
    <x v="3499"/>
    <n v="1500"/>
    <n v="1510"/>
    <x v="0"/>
    <x v="1"/>
    <s v="GBP"/>
    <n v="1441995595"/>
    <n v="1439835595"/>
    <b v="0"/>
    <n v="42"/>
    <x v="0"/>
    <x v="6"/>
    <n v="100.66666666666666"/>
    <n v="35.952380952380949"/>
    <x v="1"/>
    <x v="6"/>
  </r>
  <r>
    <x v="3502"/>
    <x v="3500"/>
    <x v="3500"/>
    <n v="4000"/>
    <n v="4216"/>
    <x v="0"/>
    <x v="0"/>
    <s v="USD"/>
    <n v="1458100740"/>
    <n v="1456862924"/>
    <b v="0"/>
    <n v="31"/>
    <x v="0"/>
    <x v="6"/>
    <n v="105.4"/>
    <n v="136"/>
    <x v="1"/>
    <x v="6"/>
  </r>
  <r>
    <x v="3503"/>
    <x v="3501"/>
    <x v="3501"/>
    <n v="2500"/>
    <n v="2689"/>
    <x v="0"/>
    <x v="1"/>
    <s v="GBP"/>
    <n v="1469359728"/>
    <n v="1466767728"/>
    <b v="0"/>
    <n v="38"/>
    <x v="0"/>
    <x v="6"/>
    <n v="107.55999999999999"/>
    <n v="70.763157894736835"/>
    <x v="1"/>
    <x v="6"/>
  </r>
  <r>
    <x v="3504"/>
    <x v="3502"/>
    <x v="3502"/>
    <n v="1000"/>
    <n v="1000"/>
    <x v="0"/>
    <x v="0"/>
    <s v="USD"/>
    <n v="1447959491"/>
    <n v="1445363891"/>
    <b v="0"/>
    <n v="8"/>
    <x v="0"/>
    <x v="6"/>
    <n v="100"/>
    <n v="125"/>
    <x v="1"/>
    <x v="6"/>
  </r>
  <r>
    <x v="3505"/>
    <x v="3503"/>
    <x v="3503"/>
    <n v="2500"/>
    <n v="2594"/>
    <x v="0"/>
    <x v="0"/>
    <s v="USD"/>
    <n v="1399953600"/>
    <n v="1398983245"/>
    <b v="0"/>
    <n v="39"/>
    <x v="0"/>
    <x v="6"/>
    <n v="103.76"/>
    <n v="66.512820512820511"/>
    <x v="1"/>
    <x v="6"/>
  </r>
  <r>
    <x v="3506"/>
    <x v="3504"/>
    <x v="3504"/>
    <n v="3000"/>
    <n v="3045"/>
    <x v="0"/>
    <x v="0"/>
    <s v="USD"/>
    <n v="1408815440"/>
    <n v="1404927440"/>
    <b v="0"/>
    <n v="29"/>
    <x v="0"/>
    <x v="6"/>
    <n v="101.49999999999999"/>
    <n v="105"/>
    <x v="1"/>
    <x v="6"/>
  </r>
  <r>
    <x v="3507"/>
    <x v="3505"/>
    <x v="3505"/>
    <n v="10000"/>
    <n v="10440"/>
    <x v="0"/>
    <x v="0"/>
    <s v="USD"/>
    <n v="1464732537"/>
    <n v="1462140537"/>
    <b v="0"/>
    <n v="72"/>
    <x v="0"/>
    <x v="6"/>
    <n v="104.4"/>
    <n v="145"/>
    <x v="1"/>
    <x v="6"/>
  </r>
  <r>
    <x v="3508"/>
    <x v="3506"/>
    <x v="3506"/>
    <n v="100"/>
    <n v="180"/>
    <x v="0"/>
    <x v="1"/>
    <s v="GBP"/>
    <n v="1462914000"/>
    <n v="1460914253"/>
    <b v="0"/>
    <n v="15"/>
    <x v="0"/>
    <x v="6"/>
    <n v="180"/>
    <n v="12"/>
    <x v="1"/>
    <x v="6"/>
  </r>
  <r>
    <x v="3509"/>
    <x v="3507"/>
    <x v="3507"/>
    <n v="3000"/>
    <n v="3190"/>
    <x v="0"/>
    <x v="0"/>
    <s v="USD"/>
    <n v="1416545700"/>
    <n v="1415392666"/>
    <b v="0"/>
    <n v="33"/>
    <x v="0"/>
    <x v="6"/>
    <n v="106.33333333333333"/>
    <n v="96.666666666666671"/>
    <x v="1"/>
    <x v="6"/>
  </r>
  <r>
    <x v="3510"/>
    <x v="3508"/>
    <x v="3508"/>
    <n v="900"/>
    <n v="905"/>
    <x v="0"/>
    <x v="0"/>
    <s v="USD"/>
    <n v="1404312846"/>
    <n v="1402584846"/>
    <b v="0"/>
    <n v="15"/>
    <x v="0"/>
    <x v="6"/>
    <n v="100.55555555555556"/>
    <n v="60.333333333333336"/>
    <x v="1"/>
    <x v="6"/>
  </r>
  <r>
    <x v="3511"/>
    <x v="3509"/>
    <x v="3509"/>
    <n v="1500"/>
    <n v="1518"/>
    <x v="0"/>
    <x v="1"/>
    <s v="GBP"/>
    <n v="1415385000"/>
    <n v="1413406695"/>
    <b v="0"/>
    <n v="19"/>
    <x v="0"/>
    <x v="6"/>
    <n v="101.2"/>
    <n v="79.89473684210526"/>
    <x v="1"/>
    <x v="6"/>
  </r>
  <r>
    <x v="3512"/>
    <x v="3510"/>
    <x v="3510"/>
    <n v="1000"/>
    <n v="1000"/>
    <x v="0"/>
    <x v="1"/>
    <s v="GBP"/>
    <n v="1429789992"/>
    <n v="1424609592"/>
    <b v="0"/>
    <n v="17"/>
    <x v="0"/>
    <x v="6"/>
    <n v="100"/>
    <n v="58.823529411764703"/>
    <x v="1"/>
    <x v="6"/>
  </r>
  <r>
    <x v="3513"/>
    <x v="3511"/>
    <x v="3511"/>
    <n v="2800"/>
    <n v="3315"/>
    <x v="0"/>
    <x v="0"/>
    <s v="USD"/>
    <n v="1401857940"/>
    <n v="1400725112"/>
    <b v="0"/>
    <n v="44"/>
    <x v="0"/>
    <x v="6"/>
    <n v="118.39285714285714"/>
    <n v="75.340909090909093"/>
    <x v="1"/>
    <x v="6"/>
  </r>
  <r>
    <x v="3514"/>
    <x v="3512"/>
    <x v="3512"/>
    <n v="500"/>
    <n v="550"/>
    <x v="0"/>
    <x v="0"/>
    <s v="USD"/>
    <n v="1422853140"/>
    <n v="1421439552"/>
    <b v="0"/>
    <n v="10"/>
    <x v="0"/>
    <x v="6"/>
    <n v="110.00000000000001"/>
    <n v="55"/>
    <x v="1"/>
    <x v="6"/>
  </r>
  <r>
    <x v="3515"/>
    <x v="3513"/>
    <x v="3513"/>
    <n v="3000"/>
    <n v="3080"/>
    <x v="0"/>
    <x v="0"/>
    <s v="USD"/>
    <n v="1433097171"/>
    <n v="1430505171"/>
    <b v="0"/>
    <n v="46"/>
    <x v="0"/>
    <x v="6"/>
    <n v="102.66666666666666"/>
    <n v="66.956521739130437"/>
    <x v="1"/>
    <x v="6"/>
  </r>
  <r>
    <x v="3516"/>
    <x v="3514"/>
    <x v="3514"/>
    <n v="2500"/>
    <n v="2500"/>
    <x v="0"/>
    <x v="0"/>
    <s v="USD"/>
    <n v="1410145200"/>
    <n v="1407197670"/>
    <b v="0"/>
    <n v="11"/>
    <x v="0"/>
    <x v="6"/>
    <n v="100"/>
    <n v="227.27272727272728"/>
    <x v="1"/>
    <x v="6"/>
  </r>
  <r>
    <x v="3517"/>
    <x v="3515"/>
    <x v="3515"/>
    <n v="4000"/>
    <n v="4000"/>
    <x v="0"/>
    <x v="1"/>
    <s v="GBP"/>
    <n v="1404471600"/>
    <n v="1401910634"/>
    <b v="0"/>
    <n v="13"/>
    <x v="0"/>
    <x v="6"/>
    <n v="100"/>
    <n v="307.69230769230768"/>
    <x v="1"/>
    <x v="6"/>
  </r>
  <r>
    <x v="3518"/>
    <x v="3516"/>
    <x v="3516"/>
    <n v="1500"/>
    <n v="1650.69"/>
    <x v="0"/>
    <x v="0"/>
    <s v="USD"/>
    <n v="1412259660"/>
    <n v="1410461299"/>
    <b v="0"/>
    <n v="33"/>
    <x v="0"/>
    <x v="6"/>
    <n v="110.04599999999999"/>
    <n v="50.020909090909093"/>
    <x v="1"/>
    <x v="6"/>
  </r>
  <r>
    <x v="3519"/>
    <x v="3517"/>
    <x v="3517"/>
    <n v="2000"/>
    <n v="2027"/>
    <x v="0"/>
    <x v="1"/>
    <s v="GBP"/>
    <n v="1425478950"/>
    <n v="1422886950"/>
    <b v="0"/>
    <n v="28"/>
    <x v="0"/>
    <x v="6"/>
    <n v="101.35000000000001"/>
    <n v="72.392857142857139"/>
    <x v="1"/>
    <x v="6"/>
  </r>
  <r>
    <x v="3520"/>
    <x v="3518"/>
    <x v="3518"/>
    <n v="2000"/>
    <n v="2015"/>
    <x v="0"/>
    <x v="1"/>
    <s v="GBP"/>
    <n v="1441547220"/>
    <n v="1439322412"/>
    <b v="0"/>
    <n v="21"/>
    <x v="0"/>
    <x v="6"/>
    <n v="100.75"/>
    <n v="95.952380952380949"/>
    <x v="1"/>
    <x v="6"/>
  </r>
  <r>
    <x v="3521"/>
    <x v="3519"/>
    <x v="3519"/>
    <n v="350"/>
    <n v="593"/>
    <x v="0"/>
    <x v="0"/>
    <s v="USD"/>
    <n v="1411980020"/>
    <n v="1409388020"/>
    <b v="0"/>
    <n v="13"/>
    <x v="0"/>
    <x v="6"/>
    <n v="169.42857142857144"/>
    <n v="45.615384615384613"/>
    <x v="1"/>
    <x v="6"/>
  </r>
  <r>
    <x v="3522"/>
    <x v="3520"/>
    <x v="3520"/>
    <n v="1395"/>
    <n v="1395"/>
    <x v="0"/>
    <x v="1"/>
    <s v="GBP"/>
    <n v="1442311560"/>
    <n v="1439924246"/>
    <b v="0"/>
    <n v="34"/>
    <x v="0"/>
    <x v="6"/>
    <n v="100"/>
    <n v="41.029411764705884"/>
    <x v="1"/>
    <x v="6"/>
  </r>
  <r>
    <x v="3523"/>
    <x v="3521"/>
    <x v="3521"/>
    <n v="4000"/>
    <n v="4546"/>
    <x v="0"/>
    <x v="1"/>
    <s v="GBP"/>
    <n v="1474844400"/>
    <n v="1469871148"/>
    <b v="0"/>
    <n v="80"/>
    <x v="0"/>
    <x v="6"/>
    <n v="113.65"/>
    <n v="56.825000000000003"/>
    <x v="1"/>
    <x v="6"/>
  </r>
  <r>
    <x v="3524"/>
    <x v="3522"/>
    <x v="3522"/>
    <n v="10000"/>
    <n v="10156"/>
    <x v="0"/>
    <x v="0"/>
    <s v="USD"/>
    <n v="1410580800"/>
    <n v="1409336373"/>
    <b v="0"/>
    <n v="74"/>
    <x v="0"/>
    <x v="6"/>
    <n v="101.56"/>
    <n v="137.24324324324326"/>
    <x v="1"/>
    <x v="6"/>
  </r>
  <r>
    <x v="3525"/>
    <x v="3523"/>
    <x v="3523"/>
    <n v="500"/>
    <n v="530"/>
    <x v="0"/>
    <x v="0"/>
    <s v="USD"/>
    <n v="1439136000"/>
    <n v="1438188106"/>
    <b v="0"/>
    <n v="7"/>
    <x v="0"/>
    <x v="6"/>
    <n v="106"/>
    <n v="75.714285714285708"/>
    <x v="1"/>
    <x v="6"/>
  </r>
  <r>
    <x v="3526"/>
    <x v="3524"/>
    <x v="3524"/>
    <n v="3300"/>
    <n v="3366"/>
    <x v="0"/>
    <x v="0"/>
    <s v="USD"/>
    <n v="1461823140"/>
    <n v="1459411371"/>
    <b v="0"/>
    <n v="34"/>
    <x v="0"/>
    <x v="6"/>
    <n v="102"/>
    <n v="99"/>
    <x v="1"/>
    <x v="6"/>
  </r>
  <r>
    <x v="3527"/>
    <x v="3525"/>
    <x v="3525"/>
    <n v="6000"/>
    <n v="7015"/>
    <x v="0"/>
    <x v="0"/>
    <s v="USD"/>
    <n v="1436587140"/>
    <n v="1434069205"/>
    <b v="0"/>
    <n v="86"/>
    <x v="0"/>
    <x v="6"/>
    <n v="116.91666666666667"/>
    <n v="81.569767441860463"/>
    <x v="1"/>
    <x v="6"/>
  </r>
  <r>
    <x v="3528"/>
    <x v="3526"/>
    <x v="3526"/>
    <n v="1650"/>
    <n v="1669"/>
    <x v="0"/>
    <x v="1"/>
    <s v="GBP"/>
    <n v="1484740918"/>
    <n v="1483012918"/>
    <b v="0"/>
    <n v="37"/>
    <x v="0"/>
    <x v="6"/>
    <n v="101.15151515151514"/>
    <n v="45.108108108108105"/>
    <x v="1"/>
    <x v="6"/>
  </r>
  <r>
    <x v="3529"/>
    <x v="3527"/>
    <x v="3527"/>
    <n v="500"/>
    <n v="660"/>
    <x v="0"/>
    <x v="0"/>
    <s v="USD"/>
    <n v="1436749200"/>
    <n v="1434997018"/>
    <b v="0"/>
    <n v="18"/>
    <x v="0"/>
    <x v="6"/>
    <n v="132"/>
    <n v="36.666666666666664"/>
    <x v="1"/>
    <x v="6"/>
  </r>
  <r>
    <x v="3530"/>
    <x v="3528"/>
    <x v="3528"/>
    <n v="2750"/>
    <n v="2750"/>
    <x v="0"/>
    <x v="1"/>
    <s v="GBP"/>
    <n v="1460318400"/>
    <n v="1457881057"/>
    <b v="0"/>
    <n v="22"/>
    <x v="0"/>
    <x v="6"/>
    <n v="100"/>
    <n v="125"/>
    <x v="1"/>
    <x v="6"/>
  </r>
  <r>
    <x v="3531"/>
    <x v="3529"/>
    <x v="3529"/>
    <n v="1000"/>
    <n v="1280"/>
    <x v="0"/>
    <x v="0"/>
    <s v="USD"/>
    <n v="1467301334"/>
    <n v="1464709334"/>
    <b v="0"/>
    <n v="26"/>
    <x v="0"/>
    <x v="6"/>
    <n v="128"/>
    <n v="49.230769230769234"/>
    <x v="1"/>
    <x v="6"/>
  </r>
  <r>
    <x v="3532"/>
    <x v="3530"/>
    <x v="3530"/>
    <n v="960"/>
    <n v="1142"/>
    <x v="0"/>
    <x v="0"/>
    <s v="USD"/>
    <n v="1411012740"/>
    <n v="1409667827"/>
    <b v="0"/>
    <n v="27"/>
    <x v="0"/>
    <x v="6"/>
    <n v="118.95833333333334"/>
    <n v="42.296296296296298"/>
    <x v="1"/>
    <x v="6"/>
  </r>
  <r>
    <x v="3533"/>
    <x v="3531"/>
    <x v="3531"/>
    <n v="500"/>
    <n v="631"/>
    <x v="0"/>
    <x v="0"/>
    <s v="USD"/>
    <n v="1447269367"/>
    <n v="1444673767"/>
    <b v="0"/>
    <n v="8"/>
    <x v="0"/>
    <x v="6"/>
    <n v="126.2"/>
    <n v="78.875"/>
    <x v="1"/>
    <x v="6"/>
  </r>
  <r>
    <x v="3534"/>
    <x v="3532"/>
    <x v="3532"/>
    <n v="5000"/>
    <n v="7810"/>
    <x v="0"/>
    <x v="0"/>
    <s v="USD"/>
    <n v="1443711623"/>
    <n v="1440687623"/>
    <b v="0"/>
    <n v="204"/>
    <x v="0"/>
    <x v="6"/>
    <n v="156.20000000000002"/>
    <n v="38.284313725490193"/>
    <x v="1"/>
    <x v="6"/>
  </r>
  <r>
    <x v="3535"/>
    <x v="3533"/>
    <x v="3533"/>
    <n v="2000"/>
    <n v="2063"/>
    <x v="0"/>
    <x v="1"/>
    <s v="GBP"/>
    <n v="1443808800"/>
    <n v="1441120910"/>
    <b v="0"/>
    <n v="46"/>
    <x v="0"/>
    <x v="6"/>
    <n v="103.15"/>
    <n v="44.847826086956523"/>
    <x v="1"/>
    <x v="6"/>
  </r>
  <r>
    <x v="3536"/>
    <x v="3534"/>
    <x v="3534"/>
    <n v="150"/>
    <n v="230"/>
    <x v="0"/>
    <x v="1"/>
    <s v="GBP"/>
    <n v="1450612740"/>
    <n v="1448040425"/>
    <b v="0"/>
    <n v="17"/>
    <x v="0"/>
    <x v="6"/>
    <n v="153.33333333333334"/>
    <n v="13.529411764705882"/>
    <x v="1"/>
    <x v="6"/>
  </r>
  <r>
    <x v="3537"/>
    <x v="3535"/>
    <x v="3535"/>
    <n v="675"/>
    <n v="1218"/>
    <x v="0"/>
    <x v="5"/>
    <s v="CAD"/>
    <n v="1416211140"/>
    <n v="1413016216"/>
    <b v="0"/>
    <n v="28"/>
    <x v="0"/>
    <x v="6"/>
    <n v="180.44444444444446"/>
    <n v="43.5"/>
    <x v="1"/>
    <x v="6"/>
  </r>
  <r>
    <x v="3538"/>
    <x v="3536"/>
    <x v="3536"/>
    <n v="2000"/>
    <n v="2569"/>
    <x v="0"/>
    <x v="1"/>
    <s v="GBP"/>
    <n v="1471428340"/>
    <n v="1469009140"/>
    <b v="0"/>
    <n v="83"/>
    <x v="0"/>
    <x v="6"/>
    <n v="128.44999999999999"/>
    <n v="30.951807228915662"/>
    <x v="1"/>
    <x v="6"/>
  </r>
  <r>
    <x v="3539"/>
    <x v="3537"/>
    <x v="3537"/>
    <n v="600"/>
    <n v="718"/>
    <x v="0"/>
    <x v="0"/>
    <s v="USD"/>
    <n v="1473358122"/>
    <n v="1471543722"/>
    <b v="0"/>
    <n v="13"/>
    <x v="0"/>
    <x v="6"/>
    <n v="119.66666666666667"/>
    <n v="55.230769230769234"/>
    <x v="1"/>
    <x v="6"/>
  </r>
  <r>
    <x v="3540"/>
    <x v="3538"/>
    <x v="3538"/>
    <n v="300"/>
    <n v="369"/>
    <x v="0"/>
    <x v="1"/>
    <s v="GBP"/>
    <n v="1466899491"/>
    <n v="1464307491"/>
    <b v="0"/>
    <n v="8"/>
    <x v="0"/>
    <x v="6"/>
    <n v="123"/>
    <n v="46.125"/>
    <x v="1"/>
    <x v="6"/>
  </r>
  <r>
    <x v="3541"/>
    <x v="3539"/>
    <x v="3539"/>
    <n v="1200"/>
    <n v="1260"/>
    <x v="0"/>
    <x v="1"/>
    <s v="GBP"/>
    <n v="1441042275"/>
    <n v="1438882275"/>
    <b v="0"/>
    <n v="32"/>
    <x v="0"/>
    <x v="6"/>
    <n v="105"/>
    <n v="39.375"/>
    <x v="1"/>
    <x v="6"/>
  </r>
  <r>
    <x v="3542"/>
    <x v="3540"/>
    <x v="3540"/>
    <n v="5500"/>
    <n v="5623"/>
    <x v="0"/>
    <x v="0"/>
    <s v="USD"/>
    <n v="1410099822"/>
    <n v="1404915822"/>
    <b v="0"/>
    <n v="85"/>
    <x v="0"/>
    <x v="6"/>
    <n v="102.23636363636363"/>
    <n v="66.152941176470591"/>
    <x v="1"/>
    <x v="6"/>
  </r>
  <r>
    <x v="3543"/>
    <x v="3541"/>
    <x v="3541"/>
    <n v="1500"/>
    <n v="1570"/>
    <x v="0"/>
    <x v="12"/>
    <s v="EUR"/>
    <n v="1435255659"/>
    <n v="1432663659"/>
    <b v="0"/>
    <n v="29"/>
    <x v="0"/>
    <x v="6"/>
    <n v="104.66666666666666"/>
    <n v="54.137931034482762"/>
    <x v="1"/>
    <x v="6"/>
  </r>
  <r>
    <x v="3544"/>
    <x v="3542"/>
    <x v="3542"/>
    <n v="2500"/>
    <n v="2500"/>
    <x v="0"/>
    <x v="0"/>
    <s v="USD"/>
    <n v="1425758257"/>
    <n v="1423166257"/>
    <b v="0"/>
    <n v="24"/>
    <x v="0"/>
    <x v="6"/>
    <n v="100"/>
    <n v="104.16666666666667"/>
    <x v="1"/>
    <x v="6"/>
  </r>
  <r>
    <x v="3545"/>
    <x v="3543"/>
    <x v="3543"/>
    <n v="250"/>
    <n v="251"/>
    <x v="0"/>
    <x v="0"/>
    <s v="USD"/>
    <n v="1428780159"/>
    <n v="1426188159"/>
    <b v="0"/>
    <n v="8"/>
    <x v="0"/>
    <x v="6"/>
    <n v="100.4"/>
    <n v="31.375"/>
    <x v="1"/>
    <x v="6"/>
  </r>
  <r>
    <x v="3546"/>
    <x v="3544"/>
    <x v="3544"/>
    <n v="1100"/>
    <n v="1125"/>
    <x v="0"/>
    <x v="0"/>
    <s v="USD"/>
    <n v="1427860740"/>
    <n v="1426002684"/>
    <b v="0"/>
    <n v="19"/>
    <x v="0"/>
    <x v="6"/>
    <n v="102.27272727272727"/>
    <n v="59.210526315789473"/>
    <x v="1"/>
    <x v="6"/>
  </r>
  <r>
    <x v="3547"/>
    <x v="3545"/>
    <x v="3545"/>
    <n v="35000"/>
    <n v="40043.25"/>
    <x v="0"/>
    <x v="0"/>
    <s v="USD"/>
    <n v="1463198340"/>
    <n v="1461117201"/>
    <b v="0"/>
    <n v="336"/>
    <x v="0"/>
    <x v="6"/>
    <n v="114.40928571428573"/>
    <n v="119.17633928571429"/>
    <x v="1"/>
    <x v="6"/>
  </r>
  <r>
    <x v="3548"/>
    <x v="3546"/>
    <x v="3546"/>
    <n v="2100"/>
    <n v="2140"/>
    <x v="0"/>
    <x v="0"/>
    <s v="USD"/>
    <n v="1457139600"/>
    <n v="1455230214"/>
    <b v="0"/>
    <n v="13"/>
    <x v="0"/>
    <x v="6"/>
    <n v="101.9047619047619"/>
    <n v="164.61538461538461"/>
    <x v="1"/>
    <x v="6"/>
  </r>
  <r>
    <x v="3549"/>
    <x v="3547"/>
    <x v="3547"/>
    <n v="1000"/>
    <n v="1020"/>
    <x v="0"/>
    <x v="1"/>
    <s v="GBP"/>
    <n v="1441358873"/>
    <n v="1438939673"/>
    <b v="0"/>
    <n v="42"/>
    <x v="0"/>
    <x v="6"/>
    <n v="102"/>
    <n v="24.285714285714285"/>
    <x v="1"/>
    <x v="6"/>
  </r>
  <r>
    <x v="3550"/>
    <x v="3548"/>
    <x v="3548"/>
    <n v="2500"/>
    <n v="2620"/>
    <x v="0"/>
    <x v="1"/>
    <s v="GBP"/>
    <n v="1462224398"/>
    <n v="1459632398"/>
    <b v="0"/>
    <n v="64"/>
    <x v="0"/>
    <x v="6"/>
    <n v="104.80000000000001"/>
    <n v="40.9375"/>
    <x v="1"/>
    <x v="6"/>
  </r>
  <r>
    <x v="3551"/>
    <x v="3549"/>
    <x v="3549"/>
    <n v="1500"/>
    <n v="1527.5"/>
    <x v="0"/>
    <x v="0"/>
    <s v="USD"/>
    <n v="1400796420"/>
    <n v="1398342170"/>
    <b v="0"/>
    <n v="25"/>
    <x v="0"/>
    <x v="6"/>
    <n v="101.83333333333333"/>
    <n v="61.1"/>
    <x v="1"/>
    <x v="6"/>
  </r>
  <r>
    <x v="3552"/>
    <x v="3550"/>
    <x v="3550"/>
    <n v="773"/>
    <n v="773"/>
    <x v="0"/>
    <x v="1"/>
    <s v="GBP"/>
    <n v="1403964324"/>
    <n v="1401372324"/>
    <b v="0"/>
    <n v="20"/>
    <x v="0"/>
    <x v="6"/>
    <n v="100"/>
    <n v="38.65"/>
    <x v="1"/>
    <x v="6"/>
  </r>
  <r>
    <x v="3553"/>
    <x v="3551"/>
    <x v="3551"/>
    <n v="5500"/>
    <n v="5845"/>
    <x v="0"/>
    <x v="0"/>
    <s v="USD"/>
    <n v="1439337600"/>
    <n v="1436575280"/>
    <b v="0"/>
    <n v="104"/>
    <x v="0"/>
    <x v="6"/>
    <n v="106.27272727272728"/>
    <n v="56.20192307692308"/>
    <x v="1"/>
    <x v="6"/>
  </r>
  <r>
    <x v="3554"/>
    <x v="3552"/>
    <x v="3552"/>
    <n v="5000"/>
    <n v="5671.11"/>
    <x v="0"/>
    <x v="0"/>
    <s v="USD"/>
    <n v="1423674000"/>
    <n v="1421025159"/>
    <b v="0"/>
    <n v="53"/>
    <x v="0"/>
    <x v="6"/>
    <n v="113.42219999999999"/>
    <n v="107.00207547169811"/>
    <x v="1"/>
    <x v="6"/>
  </r>
  <r>
    <x v="3555"/>
    <x v="3553"/>
    <x v="3553"/>
    <n v="2400"/>
    <n v="2400"/>
    <x v="0"/>
    <x v="13"/>
    <s v="EUR"/>
    <n v="1479382594"/>
    <n v="1476786994"/>
    <b v="0"/>
    <n v="14"/>
    <x v="0"/>
    <x v="6"/>
    <n v="100"/>
    <n v="171.42857142857142"/>
    <x v="1"/>
    <x v="6"/>
  </r>
  <r>
    <x v="3556"/>
    <x v="3554"/>
    <x v="3554"/>
    <n v="2200"/>
    <n v="2210"/>
    <x v="0"/>
    <x v="1"/>
    <s v="GBP"/>
    <n v="1408289724"/>
    <n v="1403105724"/>
    <b v="0"/>
    <n v="20"/>
    <x v="0"/>
    <x v="6"/>
    <n v="100.45454545454547"/>
    <n v="110.5"/>
    <x v="1"/>
    <x v="6"/>
  </r>
  <r>
    <x v="3557"/>
    <x v="3555"/>
    <x v="3555"/>
    <n v="100000"/>
    <n v="100036"/>
    <x v="0"/>
    <x v="0"/>
    <s v="USD"/>
    <n v="1399271911"/>
    <n v="1396334311"/>
    <b v="0"/>
    <n v="558"/>
    <x v="0"/>
    <x v="6"/>
    <n v="100.03599999999999"/>
    <n v="179.27598566308242"/>
    <x v="1"/>
    <x v="6"/>
  </r>
  <r>
    <x v="3558"/>
    <x v="3556"/>
    <x v="3556"/>
    <n v="350"/>
    <n v="504"/>
    <x v="0"/>
    <x v="1"/>
    <s v="GBP"/>
    <n v="1435352400"/>
    <n v="1431718575"/>
    <b v="0"/>
    <n v="22"/>
    <x v="0"/>
    <x v="6"/>
    <n v="144"/>
    <n v="22.90909090909091"/>
    <x v="1"/>
    <x v="6"/>
  </r>
  <r>
    <x v="3559"/>
    <x v="3557"/>
    <x v="3557"/>
    <n v="1000"/>
    <n v="1035"/>
    <x v="0"/>
    <x v="2"/>
    <s v="AUD"/>
    <n v="1438333080"/>
    <n v="1436408308"/>
    <b v="0"/>
    <n v="24"/>
    <x v="0"/>
    <x v="6"/>
    <n v="103.49999999999999"/>
    <n v="43.125"/>
    <x v="1"/>
    <x v="6"/>
  </r>
  <r>
    <x v="3560"/>
    <x v="3558"/>
    <x v="3558"/>
    <n v="3200"/>
    <n v="3470"/>
    <x v="0"/>
    <x v="5"/>
    <s v="CAD"/>
    <n v="1432694700"/>
    <n v="1429651266"/>
    <b v="0"/>
    <n v="74"/>
    <x v="0"/>
    <x v="6"/>
    <n v="108.43750000000001"/>
    <n v="46.891891891891895"/>
    <x v="1"/>
    <x v="6"/>
  </r>
  <r>
    <x v="3561"/>
    <x v="3559"/>
    <x v="3559"/>
    <n v="2500"/>
    <n v="2560"/>
    <x v="0"/>
    <x v="0"/>
    <s v="USD"/>
    <n v="1438799760"/>
    <n v="1437236378"/>
    <b v="0"/>
    <n v="54"/>
    <x v="0"/>
    <x v="6"/>
    <n v="102.4"/>
    <n v="47.407407407407405"/>
    <x v="1"/>
    <x v="6"/>
  </r>
  <r>
    <x v="3562"/>
    <x v="3560"/>
    <x v="3560"/>
    <n v="315"/>
    <n v="469"/>
    <x v="0"/>
    <x v="1"/>
    <s v="GBP"/>
    <n v="1457906400"/>
    <n v="1457115427"/>
    <b v="0"/>
    <n v="31"/>
    <x v="0"/>
    <x v="6"/>
    <n v="148.88888888888889"/>
    <n v="15.129032258064516"/>
    <x v="1"/>
    <x v="6"/>
  </r>
  <r>
    <x v="3563"/>
    <x v="3561"/>
    <x v="3561"/>
    <n v="500"/>
    <n v="527.45000000000005"/>
    <x v="0"/>
    <x v="1"/>
    <s v="GBP"/>
    <n v="1470078000"/>
    <n v="1467648456"/>
    <b v="0"/>
    <n v="25"/>
    <x v="0"/>
    <x v="6"/>
    <n v="105.49000000000002"/>
    <n v="21.098000000000003"/>
    <x v="1"/>
    <x v="6"/>
  </r>
  <r>
    <x v="3564"/>
    <x v="3562"/>
    <x v="3562"/>
    <n v="1000"/>
    <n v="1005"/>
    <x v="0"/>
    <x v="1"/>
    <s v="GBP"/>
    <n v="1444060800"/>
    <n v="1440082649"/>
    <b v="0"/>
    <n v="17"/>
    <x v="0"/>
    <x v="6"/>
    <n v="100.49999999999999"/>
    <n v="59.117647058823529"/>
    <x v="1"/>
    <x v="6"/>
  </r>
  <r>
    <x v="3565"/>
    <x v="3563"/>
    <x v="3563"/>
    <n v="900"/>
    <n v="1175"/>
    <x v="0"/>
    <x v="0"/>
    <s v="USD"/>
    <n v="1420048208"/>
    <n v="1417456208"/>
    <b v="0"/>
    <n v="12"/>
    <x v="0"/>
    <x v="6"/>
    <n v="130.55555555555557"/>
    <n v="97.916666666666671"/>
    <x v="1"/>
    <x v="6"/>
  </r>
  <r>
    <x v="3566"/>
    <x v="3564"/>
    <x v="3564"/>
    <n v="2000"/>
    <n v="2095"/>
    <x v="0"/>
    <x v="1"/>
    <s v="GBP"/>
    <n v="1422015083"/>
    <n v="1419423083"/>
    <b v="0"/>
    <n v="38"/>
    <x v="0"/>
    <x v="6"/>
    <n v="104.75000000000001"/>
    <n v="55.131578947368418"/>
    <x v="1"/>
    <x v="6"/>
  </r>
  <r>
    <x v="3567"/>
    <x v="3565"/>
    <x v="3565"/>
    <n v="1000"/>
    <n v="1088"/>
    <x v="0"/>
    <x v="1"/>
    <s v="GBP"/>
    <n v="1433964444"/>
    <n v="1431372444"/>
    <b v="0"/>
    <n v="41"/>
    <x v="0"/>
    <x v="6"/>
    <n v="108.80000000000001"/>
    <n v="26.536585365853657"/>
    <x v="1"/>
    <x v="6"/>
  </r>
  <r>
    <x v="3568"/>
    <x v="3566"/>
    <x v="3566"/>
    <n v="1000"/>
    <n v="1110"/>
    <x v="0"/>
    <x v="0"/>
    <s v="USD"/>
    <n v="1410975994"/>
    <n v="1408383994"/>
    <b v="0"/>
    <n v="19"/>
    <x v="0"/>
    <x v="6"/>
    <n v="111.00000000000001"/>
    <n v="58.421052631578945"/>
    <x v="1"/>
    <x v="6"/>
  </r>
  <r>
    <x v="3569"/>
    <x v="3567"/>
    <x v="3567"/>
    <n v="5000"/>
    <n v="5024"/>
    <x v="0"/>
    <x v="0"/>
    <s v="USD"/>
    <n v="1420734696"/>
    <n v="1418142696"/>
    <b v="0"/>
    <n v="41"/>
    <x v="0"/>
    <x v="6"/>
    <n v="100.47999999999999"/>
    <n v="122.53658536585365"/>
    <x v="1"/>
    <x v="6"/>
  </r>
  <r>
    <x v="3570"/>
    <x v="3568"/>
    <x v="3568"/>
    <n v="2000"/>
    <n v="2287"/>
    <x v="0"/>
    <x v="0"/>
    <s v="USD"/>
    <n v="1420009200"/>
    <n v="1417593483"/>
    <b v="0"/>
    <n v="26"/>
    <x v="0"/>
    <x v="6"/>
    <n v="114.35"/>
    <n v="87.961538461538467"/>
    <x v="1"/>
    <x v="6"/>
  </r>
  <r>
    <x v="3571"/>
    <x v="3569"/>
    <x v="3569"/>
    <n v="1500"/>
    <n v="1831"/>
    <x v="0"/>
    <x v="1"/>
    <s v="GBP"/>
    <n v="1414701413"/>
    <n v="1412109413"/>
    <b v="0"/>
    <n v="25"/>
    <x v="0"/>
    <x v="6"/>
    <n v="122.06666666666666"/>
    <n v="73.239999999999995"/>
    <x v="1"/>
    <x v="6"/>
  </r>
  <r>
    <x v="3572"/>
    <x v="3570"/>
    <x v="3570"/>
    <n v="500"/>
    <n v="500"/>
    <x v="0"/>
    <x v="1"/>
    <s v="GBP"/>
    <n v="1434894082"/>
    <n v="1432302082"/>
    <b v="0"/>
    <n v="9"/>
    <x v="0"/>
    <x v="6"/>
    <n v="100"/>
    <n v="55.555555555555557"/>
    <x v="1"/>
    <x v="6"/>
  </r>
  <r>
    <x v="3573"/>
    <x v="3571"/>
    <x v="3571"/>
    <n v="3000"/>
    <n v="3084"/>
    <x v="0"/>
    <x v="1"/>
    <s v="GBP"/>
    <n v="1415440846"/>
    <n v="1412845246"/>
    <b v="0"/>
    <n v="78"/>
    <x v="0"/>
    <x v="6"/>
    <n v="102.8"/>
    <n v="39.53846153846154"/>
    <x v="1"/>
    <x v="6"/>
  </r>
  <r>
    <x v="3574"/>
    <x v="3572"/>
    <x v="3572"/>
    <n v="5800"/>
    <n v="6155"/>
    <x v="0"/>
    <x v="0"/>
    <s v="USD"/>
    <n v="1415921848"/>
    <n v="1413326248"/>
    <b v="0"/>
    <n v="45"/>
    <x v="0"/>
    <x v="6"/>
    <n v="106.12068965517241"/>
    <n v="136.77777777777777"/>
    <x v="1"/>
    <x v="6"/>
  </r>
  <r>
    <x v="3575"/>
    <x v="3573"/>
    <x v="3573"/>
    <n v="10000"/>
    <n v="10133"/>
    <x v="0"/>
    <x v="0"/>
    <s v="USD"/>
    <n v="1470887940"/>
    <n v="1468176527"/>
    <b v="0"/>
    <n v="102"/>
    <x v="0"/>
    <x v="6"/>
    <n v="101.33000000000001"/>
    <n v="99.343137254901961"/>
    <x v="1"/>
    <x v="6"/>
  </r>
  <r>
    <x v="3576"/>
    <x v="3574"/>
    <x v="3574"/>
    <n v="100"/>
    <n v="100"/>
    <x v="0"/>
    <x v="0"/>
    <s v="USD"/>
    <n v="1480947054"/>
    <n v="1475759454"/>
    <b v="0"/>
    <n v="5"/>
    <x v="0"/>
    <x v="6"/>
    <n v="100"/>
    <n v="20"/>
    <x v="1"/>
    <x v="6"/>
  </r>
  <r>
    <x v="3577"/>
    <x v="3575"/>
    <x v="3575"/>
    <n v="600"/>
    <n v="780"/>
    <x v="0"/>
    <x v="0"/>
    <s v="USD"/>
    <n v="1430029680"/>
    <n v="1427741583"/>
    <b v="0"/>
    <n v="27"/>
    <x v="0"/>
    <x v="6"/>
    <n v="130"/>
    <n v="28.888888888888889"/>
    <x v="1"/>
    <x v="6"/>
  </r>
  <r>
    <x v="3578"/>
    <x v="3576"/>
    <x v="3576"/>
    <n v="1500"/>
    <n v="1500.2"/>
    <x v="0"/>
    <x v="1"/>
    <s v="GBP"/>
    <n v="1462037777"/>
    <n v="1459445777"/>
    <b v="0"/>
    <n v="37"/>
    <x v="0"/>
    <x v="6"/>
    <n v="100.01333333333334"/>
    <n v="40.545945945945945"/>
    <x v="1"/>
    <x v="6"/>
  </r>
  <r>
    <x v="3579"/>
    <x v="3577"/>
    <x v="3577"/>
    <n v="500"/>
    <n v="500"/>
    <x v="0"/>
    <x v="1"/>
    <s v="GBP"/>
    <n v="1459444656"/>
    <n v="1456856256"/>
    <b v="0"/>
    <n v="14"/>
    <x v="0"/>
    <x v="6"/>
    <n v="100"/>
    <n v="35.714285714285715"/>
    <x v="1"/>
    <x v="6"/>
  </r>
  <r>
    <x v="3580"/>
    <x v="3578"/>
    <x v="3578"/>
    <n v="900"/>
    <n v="1025"/>
    <x v="0"/>
    <x v="0"/>
    <s v="USD"/>
    <n v="1425185940"/>
    <n v="1421900022"/>
    <b v="0"/>
    <n v="27"/>
    <x v="0"/>
    <x v="6"/>
    <n v="113.88888888888889"/>
    <n v="37.962962962962962"/>
    <x v="1"/>
    <x v="6"/>
  </r>
  <r>
    <x v="3581"/>
    <x v="3579"/>
    <x v="3579"/>
    <n v="1500"/>
    <n v="1500"/>
    <x v="0"/>
    <x v="1"/>
    <s v="GBP"/>
    <n v="1406719110"/>
    <n v="1405509510"/>
    <b v="0"/>
    <n v="45"/>
    <x v="0"/>
    <x v="6"/>
    <n v="100"/>
    <n v="33.333333333333336"/>
    <x v="1"/>
    <x v="6"/>
  </r>
  <r>
    <x v="3582"/>
    <x v="3580"/>
    <x v="3580"/>
    <n v="1000"/>
    <n v="2870"/>
    <x v="0"/>
    <x v="0"/>
    <s v="USD"/>
    <n v="1459822682"/>
    <n v="1458613082"/>
    <b v="0"/>
    <n v="49"/>
    <x v="0"/>
    <x v="6"/>
    <n v="287"/>
    <n v="58.571428571428569"/>
    <x v="1"/>
    <x v="6"/>
  </r>
  <r>
    <x v="3583"/>
    <x v="3581"/>
    <x v="3581"/>
    <n v="3000"/>
    <n v="3255"/>
    <x v="0"/>
    <x v="0"/>
    <s v="USD"/>
    <n v="1460970805"/>
    <n v="1455790405"/>
    <b v="0"/>
    <n v="24"/>
    <x v="0"/>
    <x v="6"/>
    <n v="108.5"/>
    <n v="135.625"/>
    <x v="1"/>
    <x v="6"/>
  </r>
  <r>
    <x v="3584"/>
    <x v="3582"/>
    <x v="3582"/>
    <n v="3000"/>
    <n v="3465"/>
    <x v="0"/>
    <x v="1"/>
    <s v="GBP"/>
    <n v="1436772944"/>
    <n v="1434180944"/>
    <b v="0"/>
    <n v="112"/>
    <x v="0"/>
    <x v="6"/>
    <n v="115.5"/>
    <n v="30.9375"/>
    <x v="1"/>
    <x v="6"/>
  </r>
  <r>
    <x v="3585"/>
    <x v="3583"/>
    <x v="3583"/>
    <n v="3400"/>
    <n v="4050"/>
    <x v="0"/>
    <x v="0"/>
    <s v="USD"/>
    <n v="1419181890"/>
    <n v="1416589890"/>
    <b v="0"/>
    <n v="23"/>
    <x v="0"/>
    <x v="6"/>
    <n v="119.11764705882352"/>
    <n v="176.08695652173913"/>
    <x v="1"/>
    <x v="6"/>
  </r>
  <r>
    <x v="3586"/>
    <x v="3584"/>
    <x v="3584"/>
    <n v="7500"/>
    <n v="8207"/>
    <x v="0"/>
    <x v="0"/>
    <s v="USD"/>
    <n v="1474649070"/>
    <n v="1469465070"/>
    <b v="0"/>
    <n v="54"/>
    <x v="0"/>
    <x v="6"/>
    <n v="109.42666666666668"/>
    <n v="151.9814814814815"/>
    <x v="1"/>
    <x v="6"/>
  </r>
  <r>
    <x v="3587"/>
    <x v="3585"/>
    <x v="3585"/>
    <n v="500"/>
    <n v="633"/>
    <x v="0"/>
    <x v="1"/>
    <s v="GBP"/>
    <n v="1467054000"/>
    <n v="1463144254"/>
    <b v="0"/>
    <n v="28"/>
    <x v="0"/>
    <x v="6"/>
    <n v="126.6"/>
    <n v="22.607142857142858"/>
    <x v="1"/>
    <x v="6"/>
  </r>
  <r>
    <x v="3588"/>
    <x v="3586"/>
    <x v="3586"/>
    <n v="200"/>
    <n v="201"/>
    <x v="0"/>
    <x v="1"/>
    <s v="GBP"/>
    <n v="1430348400"/>
    <n v="1428436410"/>
    <b v="0"/>
    <n v="11"/>
    <x v="0"/>
    <x v="6"/>
    <n v="100.49999999999999"/>
    <n v="18.272727272727273"/>
    <x v="1"/>
    <x v="6"/>
  </r>
  <r>
    <x v="3589"/>
    <x v="3587"/>
    <x v="3587"/>
    <n v="4000"/>
    <n v="5100"/>
    <x v="0"/>
    <x v="0"/>
    <s v="USD"/>
    <n v="1432654347"/>
    <n v="1430494347"/>
    <b v="0"/>
    <n v="62"/>
    <x v="0"/>
    <x v="6"/>
    <n v="127.49999999999999"/>
    <n v="82.258064516129039"/>
    <x v="1"/>
    <x v="6"/>
  </r>
  <r>
    <x v="3590"/>
    <x v="3588"/>
    <x v="3588"/>
    <n v="5000"/>
    <n v="5003"/>
    <x v="0"/>
    <x v="1"/>
    <s v="GBP"/>
    <n v="1413792034"/>
    <n v="1411200034"/>
    <b v="0"/>
    <n v="73"/>
    <x v="0"/>
    <x v="6"/>
    <n v="100.05999999999999"/>
    <n v="68.534246575342465"/>
    <x v="1"/>
    <x v="6"/>
  </r>
  <r>
    <x v="3591"/>
    <x v="3589"/>
    <x v="3589"/>
    <n v="700"/>
    <n v="1225"/>
    <x v="0"/>
    <x v="0"/>
    <s v="USD"/>
    <n v="1422075540"/>
    <n v="1419979544"/>
    <b v="0"/>
    <n v="18"/>
    <x v="0"/>
    <x v="6"/>
    <n v="175"/>
    <n v="68.055555555555557"/>
    <x v="1"/>
    <x v="6"/>
  </r>
  <r>
    <x v="3592"/>
    <x v="3590"/>
    <x v="3590"/>
    <n v="2000"/>
    <n v="2545"/>
    <x v="0"/>
    <x v="0"/>
    <s v="USD"/>
    <n v="1423630740"/>
    <n v="1418673307"/>
    <b v="0"/>
    <n v="35"/>
    <x v="0"/>
    <x v="6"/>
    <n v="127.25"/>
    <n v="72.714285714285708"/>
    <x v="1"/>
    <x v="6"/>
  </r>
  <r>
    <x v="3593"/>
    <x v="3591"/>
    <x v="3591"/>
    <n v="3000"/>
    <n v="3319"/>
    <x v="0"/>
    <x v="0"/>
    <s v="USD"/>
    <n v="1420489560"/>
    <n v="1417469639"/>
    <b v="0"/>
    <n v="43"/>
    <x v="0"/>
    <x v="6"/>
    <n v="110.63333333333334"/>
    <n v="77.186046511627907"/>
    <x v="1"/>
    <x v="6"/>
  </r>
  <r>
    <x v="3594"/>
    <x v="3592"/>
    <x v="3592"/>
    <n v="1600"/>
    <n v="2015"/>
    <x v="0"/>
    <x v="0"/>
    <s v="USD"/>
    <n v="1472952982"/>
    <n v="1470792982"/>
    <b v="0"/>
    <n v="36"/>
    <x v="0"/>
    <x v="6"/>
    <n v="125.93749999999999"/>
    <n v="55.972222222222221"/>
    <x v="1"/>
    <x v="6"/>
  </r>
  <r>
    <x v="3595"/>
    <x v="3593"/>
    <x v="3593"/>
    <n v="2600"/>
    <n v="3081"/>
    <x v="0"/>
    <x v="0"/>
    <s v="USD"/>
    <n v="1426229940"/>
    <n v="1423959123"/>
    <b v="0"/>
    <n v="62"/>
    <x v="0"/>
    <x v="6"/>
    <n v="118.5"/>
    <n v="49.693548387096776"/>
    <x v="1"/>
    <x v="6"/>
  </r>
  <r>
    <x v="3596"/>
    <x v="3594"/>
    <x v="3594"/>
    <n v="1100"/>
    <n v="1185"/>
    <x v="0"/>
    <x v="5"/>
    <s v="CAD"/>
    <n v="1409072982"/>
    <n v="1407258582"/>
    <b v="0"/>
    <n v="15"/>
    <x v="0"/>
    <x v="6"/>
    <n v="107.72727272727273"/>
    <n v="79"/>
    <x v="1"/>
    <x v="6"/>
  </r>
  <r>
    <x v="3597"/>
    <x v="3595"/>
    <x v="3595"/>
    <n v="2500"/>
    <n v="2565"/>
    <x v="0"/>
    <x v="0"/>
    <s v="USD"/>
    <n v="1456984740"/>
    <n v="1455717790"/>
    <b v="0"/>
    <n v="33"/>
    <x v="0"/>
    <x v="6"/>
    <n v="102.60000000000001"/>
    <n v="77.727272727272734"/>
    <x v="1"/>
    <x v="6"/>
  </r>
  <r>
    <x v="3598"/>
    <x v="3596"/>
    <x v="3596"/>
    <n v="1000"/>
    <n v="1101"/>
    <x v="0"/>
    <x v="0"/>
    <s v="USD"/>
    <n v="1409720340"/>
    <n v="1408129822"/>
    <b v="0"/>
    <n v="27"/>
    <x v="0"/>
    <x v="6"/>
    <n v="110.1"/>
    <n v="40.777777777777779"/>
    <x v="1"/>
    <x v="6"/>
  </r>
  <r>
    <x v="3599"/>
    <x v="3597"/>
    <x v="3597"/>
    <n v="500"/>
    <n v="1010"/>
    <x v="0"/>
    <x v="0"/>
    <s v="USD"/>
    <n v="1440892800"/>
    <n v="1438715077"/>
    <b v="0"/>
    <n v="17"/>
    <x v="0"/>
    <x v="6"/>
    <n v="202"/>
    <n v="59.411764705882355"/>
    <x v="1"/>
    <x v="6"/>
  </r>
  <r>
    <x v="3600"/>
    <x v="3598"/>
    <x v="3598"/>
    <n v="10"/>
    <n v="13"/>
    <x v="0"/>
    <x v="0"/>
    <s v="USD"/>
    <n v="1476390164"/>
    <n v="1473970964"/>
    <b v="0"/>
    <n v="4"/>
    <x v="0"/>
    <x v="6"/>
    <n v="130"/>
    <n v="3.25"/>
    <x v="1"/>
    <x v="6"/>
  </r>
  <r>
    <x v="3601"/>
    <x v="3599"/>
    <x v="3599"/>
    <n v="2000"/>
    <n v="2087"/>
    <x v="0"/>
    <x v="1"/>
    <s v="GBP"/>
    <n v="1421452682"/>
    <n v="1418860682"/>
    <b v="0"/>
    <n v="53"/>
    <x v="0"/>
    <x v="6"/>
    <n v="104.35000000000001"/>
    <n v="39.377358490566039"/>
    <x v="1"/>
    <x v="6"/>
  </r>
  <r>
    <x v="3602"/>
    <x v="3600"/>
    <x v="3600"/>
    <n v="4000"/>
    <n v="4002"/>
    <x v="0"/>
    <x v="0"/>
    <s v="USD"/>
    <n v="1463520479"/>
    <n v="1458336479"/>
    <b v="0"/>
    <n v="49"/>
    <x v="0"/>
    <x v="6"/>
    <n v="100.05"/>
    <n v="81.673469387755105"/>
    <x v="1"/>
    <x v="6"/>
  </r>
  <r>
    <x v="3603"/>
    <x v="3601"/>
    <x v="3601"/>
    <n v="1500"/>
    <n v="2560"/>
    <x v="0"/>
    <x v="0"/>
    <s v="USD"/>
    <n v="1446759880"/>
    <n v="1444164280"/>
    <b v="0"/>
    <n v="57"/>
    <x v="0"/>
    <x v="6"/>
    <n v="170.66666666666669"/>
    <n v="44.912280701754383"/>
    <x v="1"/>
    <x v="6"/>
  </r>
  <r>
    <x v="3604"/>
    <x v="3602"/>
    <x v="3602"/>
    <n v="3000"/>
    <n v="3385"/>
    <x v="0"/>
    <x v="0"/>
    <s v="USD"/>
    <n v="1461913140"/>
    <n v="1461370956"/>
    <b v="0"/>
    <n v="69"/>
    <x v="0"/>
    <x v="6"/>
    <n v="112.83333333333334"/>
    <n v="49.05797101449275"/>
    <x v="1"/>
    <x v="6"/>
  </r>
  <r>
    <x v="3605"/>
    <x v="3603"/>
    <x v="3603"/>
    <n v="250"/>
    <n v="460"/>
    <x v="0"/>
    <x v="1"/>
    <s v="GBP"/>
    <n v="1455390126"/>
    <n v="1452798126"/>
    <b v="0"/>
    <n v="15"/>
    <x v="0"/>
    <x v="6"/>
    <n v="184"/>
    <n v="30.666666666666668"/>
    <x v="1"/>
    <x v="6"/>
  </r>
  <r>
    <x v="3606"/>
    <x v="3604"/>
    <x v="3604"/>
    <n v="3000"/>
    <n v="3908"/>
    <x v="0"/>
    <x v="1"/>
    <s v="GBP"/>
    <n v="1471185057"/>
    <n v="1468593057"/>
    <b v="0"/>
    <n v="64"/>
    <x v="0"/>
    <x v="6"/>
    <n v="130.26666666666665"/>
    <n v="61.0625"/>
    <x v="1"/>
    <x v="6"/>
  </r>
  <r>
    <x v="3607"/>
    <x v="3605"/>
    <x v="3605"/>
    <n v="550"/>
    <n v="580"/>
    <x v="0"/>
    <x v="1"/>
    <s v="GBP"/>
    <n v="1450137600"/>
    <n v="1448924882"/>
    <b v="0"/>
    <n v="20"/>
    <x v="0"/>
    <x v="6"/>
    <n v="105.45454545454544"/>
    <n v="29"/>
    <x v="1"/>
    <x v="6"/>
  </r>
  <r>
    <x v="3608"/>
    <x v="3606"/>
    <x v="3606"/>
    <n v="800"/>
    <n v="800"/>
    <x v="0"/>
    <x v="1"/>
    <s v="GBP"/>
    <n v="1466172000"/>
    <n v="1463418090"/>
    <b v="0"/>
    <n v="27"/>
    <x v="0"/>
    <x v="6"/>
    <n v="100"/>
    <n v="29.62962962962963"/>
    <x v="1"/>
    <x v="6"/>
  </r>
  <r>
    <x v="3609"/>
    <x v="3607"/>
    <x v="3607"/>
    <n v="1960"/>
    <n v="3005"/>
    <x v="0"/>
    <x v="1"/>
    <s v="GBP"/>
    <n v="1459378085"/>
    <n v="1456789685"/>
    <b v="0"/>
    <n v="21"/>
    <x v="0"/>
    <x v="6"/>
    <n v="153.31632653061226"/>
    <n v="143.0952380952381"/>
    <x v="1"/>
    <x v="6"/>
  </r>
  <r>
    <x v="3610"/>
    <x v="3608"/>
    <x v="3608"/>
    <n v="1000"/>
    <n v="1623"/>
    <x v="0"/>
    <x v="1"/>
    <s v="GBP"/>
    <n v="1439806936"/>
    <n v="1437214936"/>
    <b v="0"/>
    <n v="31"/>
    <x v="0"/>
    <x v="6"/>
    <n v="162.30000000000001"/>
    <n v="52.354838709677416"/>
    <x v="1"/>
    <x v="6"/>
  </r>
  <r>
    <x v="3611"/>
    <x v="3609"/>
    <x v="3609"/>
    <n v="2500"/>
    <n v="3400"/>
    <x v="0"/>
    <x v="1"/>
    <s v="GBP"/>
    <n v="1428483201"/>
    <n v="1425891201"/>
    <b v="0"/>
    <n v="51"/>
    <x v="0"/>
    <x v="6"/>
    <n v="136"/>
    <n v="66.666666666666671"/>
    <x v="1"/>
    <x v="6"/>
  </r>
  <r>
    <x v="3612"/>
    <x v="3610"/>
    <x v="3610"/>
    <n v="5000"/>
    <n v="7220"/>
    <x v="0"/>
    <x v="5"/>
    <s v="CAD"/>
    <n v="1402334811"/>
    <n v="1401470811"/>
    <b v="0"/>
    <n v="57"/>
    <x v="0"/>
    <x v="6"/>
    <n v="144.4"/>
    <n v="126.66666666666667"/>
    <x v="1"/>
    <x v="6"/>
  </r>
  <r>
    <x v="3613"/>
    <x v="3611"/>
    <x v="3611"/>
    <n v="1250"/>
    <n v="1250"/>
    <x v="0"/>
    <x v="0"/>
    <s v="USD"/>
    <n v="1403964574"/>
    <n v="1401372574"/>
    <b v="0"/>
    <n v="20"/>
    <x v="0"/>
    <x v="6"/>
    <n v="100"/>
    <n v="62.5"/>
    <x v="1"/>
    <x v="6"/>
  </r>
  <r>
    <x v="3614"/>
    <x v="3438"/>
    <x v="3612"/>
    <n v="2500"/>
    <n v="2520"/>
    <x v="0"/>
    <x v="0"/>
    <s v="USD"/>
    <n v="1434675616"/>
    <n v="1432083616"/>
    <b v="0"/>
    <n v="71"/>
    <x v="0"/>
    <x v="6"/>
    <n v="100.8"/>
    <n v="35.492957746478872"/>
    <x v="1"/>
    <x v="6"/>
  </r>
  <r>
    <x v="3615"/>
    <x v="3612"/>
    <x v="3613"/>
    <n v="2500"/>
    <n v="2670"/>
    <x v="0"/>
    <x v="1"/>
    <s v="GBP"/>
    <n v="1449756896"/>
    <n v="1447164896"/>
    <b v="0"/>
    <n v="72"/>
    <x v="0"/>
    <x v="6"/>
    <n v="106.80000000000001"/>
    <n v="37.083333333333336"/>
    <x v="1"/>
    <x v="6"/>
  </r>
  <r>
    <x v="3616"/>
    <x v="3613"/>
    <x v="3614"/>
    <n v="2500"/>
    <n v="3120"/>
    <x v="0"/>
    <x v="1"/>
    <s v="GBP"/>
    <n v="1426801664"/>
    <n v="1424213264"/>
    <b v="0"/>
    <n v="45"/>
    <x v="0"/>
    <x v="6"/>
    <n v="124.8"/>
    <n v="69.333333333333329"/>
    <x v="1"/>
    <x v="6"/>
  </r>
  <r>
    <x v="3617"/>
    <x v="3614"/>
    <x v="3615"/>
    <n v="740"/>
    <n v="880"/>
    <x v="0"/>
    <x v="1"/>
    <s v="GBP"/>
    <n v="1488240000"/>
    <n v="1486996729"/>
    <b v="0"/>
    <n v="51"/>
    <x v="0"/>
    <x v="6"/>
    <n v="118.91891891891892"/>
    <n v="17.254901960784313"/>
    <x v="1"/>
    <x v="6"/>
  </r>
  <r>
    <x v="3618"/>
    <x v="3615"/>
    <x v="3616"/>
    <n v="2000"/>
    <n v="2020"/>
    <x v="0"/>
    <x v="1"/>
    <s v="GBP"/>
    <n v="1433343850"/>
    <n v="1430751850"/>
    <b v="0"/>
    <n v="56"/>
    <x v="0"/>
    <x v="6"/>
    <n v="101"/>
    <n v="36.071428571428569"/>
    <x v="1"/>
    <x v="6"/>
  </r>
  <r>
    <x v="3619"/>
    <x v="3616"/>
    <x v="3617"/>
    <n v="1000"/>
    <n v="1130"/>
    <x v="0"/>
    <x v="0"/>
    <s v="USD"/>
    <n v="1479592800"/>
    <n v="1476760226"/>
    <b v="0"/>
    <n v="17"/>
    <x v="0"/>
    <x v="6"/>
    <n v="112.99999999999999"/>
    <n v="66.470588235294116"/>
    <x v="1"/>
    <x v="6"/>
  </r>
  <r>
    <x v="3620"/>
    <x v="3617"/>
    <x v="3618"/>
    <n v="10500"/>
    <n v="11045"/>
    <x v="0"/>
    <x v="0"/>
    <s v="USD"/>
    <n v="1425528000"/>
    <n v="1422916261"/>
    <b v="0"/>
    <n v="197"/>
    <x v="0"/>
    <x v="6"/>
    <n v="105.19047619047619"/>
    <n v="56.065989847715734"/>
    <x v="1"/>
    <x v="6"/>
  </r>
  <r>
    <x v="3621"/>
    <x v="3618"/>
    <x v="3619"/>
    <n v="3000"/>
    <n v="3292"/>
    <x v="0"/>
    <x v="0"/>
    <s v="USD"/>
    <n v="1475269200"/>
    <n v="1473200844"/>
    <b v="0"/>
    <n v="70"/>
    <x v="0"/>
    <x v="6"/>
    <n v="109.73333333333332"/>
    <n v="47.028571428571432"/>
    <x v="1"/>
    <x v="6"/>
  </r>
  <r>
    <x v="3622"/>
    <x v="3619"/>
    <x v="3620"/>
    <n v="1000"/>
    <n v="1000.99"/>
    <x v="0"/>
    <x v="0"/>
    <s v="USD"/>
    <n v="1411874580"/>
    <n v="1409030371"/>
    <b v="0"/>
    <n v="21"/>
    <x v="0"/>
    <x v="6"/>
    <n v="100.099"/>
    <n v="47.666190476190479"/>
    <x v="1"/>
    <x v="6"/>
  </r>
  <r>
    <x v="3623"/>
    <x v="3620"/>
    <x v="3621"/>
    <n v="2500"/>
    <n v="3000"/>
    <x v="0"/>
    <x v="0"/>
    <s v="USD"/>
    <n v="1406358000"/>
    <n v="1404841270"/>
    <b v="0"/>
    <n v="34"/>
    <x v="0"/>
    <x v="6"/>
    <n v="120"/>
    <n v="88.235294117647058"/>
    <x v="1"/>
    <x v="6"/>
  </r>
  <r>
    <x v="3624"/>
    <x v="3621"/>
    <x v="3622"/>
    <n v="3000"/>
    <n v="3148"/>
    <x v="0"/>
    <x v="0"/>
    <s v="USD"/>
    <n v="1471977290"/>
    <n v="1466793290"/>
    <b v="0"/>
    <n v="39"/>
    <x v="0"/>
    <x v="6"/>
    <n v="104.93333333333332"/>
    <n v="80.717948717948715"/>
    <x v="1"/>
    <x v="6"/>
  </r>
  <r>
    <x v="3625"/>
    <x v="3622"/>
    <x v="3623"/>
    <n v="3000"/>
    <n v="3080"/>
    <x v="0"/>
    <x v="1"/>
    <s v="GBP"/>
    <n v="1435851577"/>
    <n v="1433259577"/>
    <b v="0"/>
    <n v="78"/>
    <x v="0"/>
    <x v="6"/>
    <n v="102.66666666666666"/>
    <n v="39.487179487179489"/>
    <x v="1"/>
    <x v="6"/>
  </r>
  <r>
    <x v="3626"/>
    <x v="3623"/>
    <x v="3624"/>
    <n v="4000"/>
    <n v="4073"/>
    <x v="0"/>
    <x v="1"/>
    <s v="GBP"/>
    <n v="1408204857"/>
    <n v="1406390457"/>
    <b v="0"/>
    <n v="48"/>
    <x v="0"/>
    <x v="6"/>
    <n v="101.82500000000002"/>
    <n v="84.854166666666671"/>
    <x v="1"/>
    <x v="6"/>
  </r>
  <r>
    <x v="3627"/>
    <x v="3624"/>
    <x v="3625"/>
    <n v="2000"/>
    <n v="2000"/>
    <x v="0"/>
    <x v="0"/>
    <s v="USD"/>
    <n v="1463803140"/>
    <n v="1459446487"/>
    <b v="0"/>
    <n v="29"/>
    <x v="0"/>
    <x v="6"/>
    <n v="100"/>
    <n v="68.965517241379317"/>
    <x v="1"/>
    <x v="6"/>
  </r>
  <r>
    <x v="3628"/>
    <x v="3625"/>
    <x v="3626"/>
    <n v="100000"/>
    <n v="0"/>
    <x v="2"/>
    <x v="0"/>
    <s v="USD"/>
    <n v="1450040396"/>
    <n v="1444852796"/>
    <b v="0"/>
    <n v="0"/>
    <x v="1"/>
    <x v="40"/>
    <n v="0"/>
    <e v="#DIV/0!"/>
    <x v="1"/>
    <x v="40"/>
  </r>
  <r>
    <x v="3629"/>
    <x v="3626"/>
    <x v="3627"/>
    <n v="1000000"/>
    <n v="2"/>
    <x v="2"/>
    <x v="0"/>
    <s v="USD"/>
    <n v="1462467600"/>
    <n v="1457403364"/>
    <b v="0"/>
    <n v="2"/>
    <x v="1"/>
    <x v="40"/>
    <n v="1.9999999999999998E-4"/>
    <n v="1"/>
    <x v="1"/>
    <x v="40"/>
  </r>
  <r>
    <x v="3630"/>
    <x v="3627"/>
    <x v="3628"/>
    <n v="3000"/>
    <n v="1"/>
    <x v="2"/>
    <x v="1"/>
    <s v="GBP"/>
    <n v="1417295990"/>
    <n v="1414700390"/>
    <b v="0"/>
    <n v="1"/>
    <x v="1"/>
    <x v="40"/>
    <n v="3.3333333333333333E-2"/>
    <n v="1"/>
    <x v="1"/>
    <x v="40"/>
  </r>
  <r>
    <x v="3631"/>
    <x v="3628"/>
    <x v="3629"/>
    <n v="17100"/>
    <n v="8725"/>
    <x v="2"/>
    <x v="0"/>
    <s v="USD"/>
    <n v="1411444740"/>
    <n v="1409335497"/>
    <b v="0"/>
    <n v="59"/>
    <x v="1"/>
    <x v="40"/>
    <n v="51.023391812865491"/>
    <n v="147.88135593220338"/>
    <x v="1"/>
    <x v="40"/>
  </r>
  <r>
    <x v="3632"/>
    <x v="3629"/>
    <x v="3630"/>
    <n v="500"/>
    <n v="100"/>
    <x v="2"/>
    <x v="1"/>
    <s v="GBP"/>
    <n v="1416781749"/>
    <n v="1415053749"/>
    <b v="0"/>
    <n v="1"/>
    <x v="1"/>
    <x v="40"/>
    <n v="20"/>
    <n v="100"/>
    <x v="1"/>
    <x v="40"/>
  </r>
  <r>
    <x v="3633"/>
    <x v="3630"/>
    <x v="3631"/>
    <n v="5000"/>
    <n v="1762"/>
    <x v="2"/>
    <x v="0"/>
    <s v="USD"/>
    <n v="1479517200"/>
    <n v="1475765867"/>
    <b v="0"/>
    <n v="31"/>
    <x v="1"/>
    <x v="40"/>
    <n v="35.24"/>
    <n v="56.838709677419352"/>
    <x v="1"/>
    <x v="40"/>
  </r>
  <r>
    <x v="3634"/>
    <x v="3631"/>
    <x v="3632"/>
    <n v="75000"/>
    <n v="3185"/>
    <x v="2"/>
    <x v="5"/>
    <s v="CAD"/>
    <n v="1484366340"/>
    <n v="1480219174"/>
    <b v="0"/>
    <n v="18"/>
    <x v="1"/>
    <x v="40"/>
    <n v="4.246666666666667"/>
    <n v="176.94444444444446"/>
    <x v="1"/>
    <x v="40"/>
  </r>
  <r>
    <x v="3635"/>
    <x v="3632"/>
    <x v="3633"/>
    <n v="3500"/>
    <n v="1276"/>
    <x v="2"/>
    <x v="0"/>
    <s v="USD"/>
    <n v="1461186676"/>
    <n v="1458594676"/>
    <b v="0"/>
    <n v="10"/>
    <x v="1"/>
    <x v="40"/>
    <n v="36.457142857142856"/>
    <n v="127.6"/>
    <x v="1"/>
    <x v="40"/>
  </r>
  <r>
    <x v="3636"/>
    <x v="3633"/>
    <x v="3634"/>
    <n v="150000"/>
    <n v="0"/>
    <x v="2"/>
    <x v="0"/>
    <s v="USD"/>
    <n v="1442248829"/>
    <n v="1439224829"/>
    <b v="0"/>
    <n v="0"/>
    <x v="1"/>
    <x v="40"/>
    <n v="0"/>
    <e v="#DIV/0!"/>
    <x v="1"/>
    <x v="40"/>
  </r>
  <r>
    <x v="3637"/>
    <x v="3634"/>
    <x v="3635"/>
    <n v="3000"/>
    <n v="926"/>
    <x v="2"/>
    <x v="0"/>
    <s v="USD"/>
    <n v="1420130935"/>
    <n v="1417538935"/>
    <b v="0"/>
    <n v="14"/>
    <x v="1"/>
    <x v="40"/>
    <n v="30.866666666666664"/>
    <n v="66.142857142857139"/>
    <x v="1"/>
    <x v="40"/>
  </r>
  <r>
    <x v="3638"/>
    <x v="3635"/>
    <x v="3636"/>
    <n v="3300"/>
    <n v="216"/>
    <x v="2"/>
    <x v="5"/>
    <s v="CAD"/>
    <n v="1429456132"/>
    <n v="1424275732"/>
    <b v="0"/>
    <n v="2"/>
    <x v="1"/>
    <x v="40"/>
    <n v="6.5454545454545459"/>
    <n v="108"/>
    <x v="1"/>
    <x v="40"/>
  </r>
  <r>
    <x v="3639"/>
    <x v="3636"/>
    <x v="3637"/>
    <n v="25000"/>
    <n v="1"/>
    <x v="2"/>
    <x v="0"/>
    <s v="USD"/>
    <n v="1475853060"/>
    <n v="1470672906"/>
    <b v="0"/>
    <n v="1"/>
    <x v="1"/>
    <x v="40"/>
    <n v="4.0000000000000001E-3"/>
    <n v="1"/>
    <x v="1"/>
    <x v="40"/>
  </r>
  <r>
    <x v="3640"/>
    <x v="3637"/>
    <x v="3638"/>
    <n v="1000"/>
    <n v="55"/>
    <x v="2"/>
    <x v="0"/>
    <s v="USD"/>
    <n v="1431283530"/>
    <n v="1428691530"/>
    <b v="0"/>
    <n v="3"/>
    <x v="1"/>
    <x v="40"/>
    <n v="5.5"/>
    <n v="18.333333333333332"/>
    <x v="1"/>
    <x v="40"/>
  </r>
  <r>
    <x v="3641"/>
    <x v="3638"/>
    <x v="3639"/>
    <n v="3000"/>
    <n v="0"/>
    <x v="2"/>
    <x v="0"/>
    <s v="USD"/>
    <n v="1412485200"/>
    <n v="1410966179"/>
    <b v="0"/>
    <n v="0"/>
    <x v="1"/>
    <x v="40"/>
    <n v="0"/>
    <e v="#DIV/0!"/>
    <x v="1"/>
    <x v="40"/>
  </r>
  <r>
    <x v="3642"/>
    <x v="3639"/>
    <x v="3640"/>
    <n v="700"/>
    <n v="15"/>
    <x v="2"/>
    <x v="12"/>
    <s v="EUR"/>
    <n v="1448902800"/>
    <n v="1445369727"/>
    <b v="0"/>
    <n v="2"/>
    <x v="1"/>
    <x v="40"/>
    <n v="2.1428571428571428"/>
    <n v="7.5"/>
    <x v="1"/>
    <x v="40"/>
  </r>
  <r>
    <x v="3643"/>
    <x v="3640"/>
    <x v="3641"/>
    <n v="25000"/>
    <n v="0"/>
    <x v="2"/>
    <x v="0"/>
    <s v="USD"/>
    <n v="1447734439"/>
    <n v="1444274839"/>
    <b v="0"/>
    <n v="0"/>
    <x v="1"/>
    <x v="40"/>
    <n v="0"/>
    <e v="#DIV/0!"/>
    <x v="1"/>
    <x v="40"/>
  </r>
  <r>
    <x v="3644"/>
    <x v="3641"/>
    <x v="3642"/>
    <n v="5000"/>
    <n v="821"/>
    <x v="2"/>
    <x v="0"/>
    <s v="USD"/>
    <n v="1457413140"/>
    <n v="1454996887"/>
    <b v="0"/>
    <n v="12"/>
    <x v="1"/>
    <x v="40"/>
    <n v="16.420000000000002"/>
    <n v="68.416666666666671"/>
    <x v="1"/>
    <x v="40"/>
  </r>
  <r>
    <x v="3645"/>
    <x v="3642"/>
    <x v="3643"/>
    <n v="1000"/>
    <n v="1"/>
    <x v="2"/>
    <x v="5"/>
    <s v="CAD"/>
    <n v="1479773838"/>
    <n v="1477178238"/>
    <b v="0"/>
    <n v="1"/>
    <x v="1"/>
    <x v="40"/>
    <n v="0.1"/>
    <n v="1"/>
    <x v="1"/>
    <x v="40"/>
  </r>
  <r>
    <x v="3646"/>
    <x v="3643"/>
    <x v="3644"/>
    <n v="10000"/>
    <n v="481"/>
    <x v="2"/>
    <x v="0"/>
    <s v="USD"/>
    <n v="1434497400"/>
    <n v="1431770802"/>
    <b v="0"/>
    <n v="8"/>
    <x v="1"/>
    <x v="40"/>
    <n v="4.8099999999999996"/>
    <n v="60.125"/>
    <x v="1"/>
    <x v="40"/>
  </r>
  <r>
    <x v="3647"/>
    <x v="3644"/>
    <x v="3645"/>
    <n v="500"/>
    <n v="30"/>
    <x v="2"/>
    <x v="1"/>
    <s v="GBP"/>
    <n v="1475258327"/>
    <n v="1471370327"/>
    <b v="0"/>
    <n v="2"/>
    <x v="1"/>
    <x v="40"/>
    <n v="6"/>
    <n v="15"/>
    <x v="1"/>
    <x v="40"/>
  </r>
  <r>
    <x v="3648"/>
    <x v="3645"/>
    <x v="3646"/>
    <n v="40000"/>
    <n v="40153"/>
    <x v="0"/>
    <x v="0"/>
    <s v="USD"/>
    <n v="1412492445"/>
    <n v="1409900445"/>
    <b v="0"/>
    <n v="73"/>
    <x v="0"/>
    <x v="6"/>
    <n v="100.38249999999999"/>
    <n v="550.04109589041093"/>
    <x v="1"/>
    <x v="6"/>
  </r>
  <r>
    <x v="3649"/>
    <x v="3646"/>
    <x v="3647"/>
    <n v="750"/>
    <n v="780"/>
    <x v="0"/>
    <x v="5"/>
    <s v="CAD"/>
    <n v="1402938394"/>
    <n v="1400691994"/>
    <b v="0"/>
    <n v="8"/>
    <x v="0"/>
    <x v="6"/>
    <n v="104"/>
    <n v="97.5"/>
    <x v="1"/>
    <x v="6"/>
  </r>
  <r>
    <x v="3650"/>
    <x v="3647"/>
    <x v="3648"/>
    <n v="500"/>
    <n v="500"/>
    <x v="0"/>
    <x v="1"/>
    <s v="GBP"/>
    <n v="1454412584"/>
    <n v="1452598184"/>
    <b v="0"/>
    <n v="17"/>
    <x v="0"/>
    <x v="6"/>
    <n v="100"/>
    <n v="29.411764705882351"/>
    <x v="1"/>
    <x v="6"/>
  </r>
  <r>
    <x v="3651"/>
    <x v="3648"/>
    <x v="3649"/>
    <n v="500"/>
    <n v="520"/>
    <x v="0"/>
    <x v="0"/>
    <s v="USD"/>
    <n v="1407686340"/>
    <n v="1404833442"/>
    <b v="0"/>
    <n v="9"/>
    <x v="0"/>
    <x v="6"/>
    <n v="104"/>
    <n v="57.777777777777779"/>
    <x v="1"/>
    <x v="6"/>
  </r>
  <r>
    <x v="3652"/>
    <x v="2866"/>
    <x v="3650"/>
    <n v="300"/>
    <n v="752"/>
    <x v="0"/>
    <x v="5"/>
    <s v="CAD"/>
    <n v="1472097540"/>
    <n v="1471188502"/>
    <b v="0"/>
    <n v="17"/>
    <x v="0"/>
    <x v="6"/>
    <n v="250.66666666666669"/>
    <n v="44.235294117647058"/>
    <x v="1"/>
    <x v="6"/>
  </r>
  <r>
    <x v="3653"/>
    <x v="3649"/>
    <x v="3651"/>
    <n v="2000"/>
    <n v="2010"/>
    <x v="0"/>
    <x v="1"/>
    <s v="GBP"/>
    <n v="1438764207"/>
    <n v="1436172207"/>
    <b v="0"/>
    <n v="33"/>
    <x v="0"/>
    <x v="6"/>
    <n v="100.49999999999999"/>
    <n v="60.909090909090907"/>
    <x v="1"/>
    <x v="6"/>
  </r>
  <r>
    <x v="3654"/>
    <x v="3650"/>
    <x v="3652"/>
    <n v="1500"/>
    <n v="2616"/>
    <x v="0"/>
    <x v="1"/>
    <s v="GBP"/>
    <n v="1459702800"/>
    <n v="1457690386"/>
    <b v="0"/>
    <n v="38"/>
    <x v="0"/>
    <x v="6"/>
    <n v="174.4"/>
    <n v="68.84210526315789"/>
    <x v="1"/>
    <x v="6"/>
  </r>
  <r>
    <x v="3655"/>
    <x v="3651"/>
    <x v="3653"/>
    <n v="5000"/>
    <n v="5813"/>
    <x v="0"/>
    <x v="0"/>
    <s v="USD"/>
    <n v="1437202740"/>
    <n v="1434654998"/>
    <b v="0"/>
    <n v="79"/>
    <x v="0"/>
    <x v="6"/>
    <n v="116.26"/>
    <n v="73.582278481012665"/>
    <x v="1"/>
    <x v="6"/>
  </r>
  <r>
    <x v="3656"/>
    <x v="3652"/>
    <x v="3654"/>
    <n v="5000"/>
    <n v="5291"/>
    <x v="0"/>
    <x v="16"/>
    <s v="CHF"/>
    <n v="1485989940"/>
    <n v="1483393836"/>
    <b v="0"/>
    <n v="46"/>
    <x v="0"/>
    <x v="6"/>
    <n v="105.82000000000001"/>
    <n v="115.02173913043478"/>
    <x v="1"/>
    <x v="6"/>
  </r>
  <r>
    <x v="3657"/>
    <x v="3653"/>
    <x v="3655"/>
    <n v="2000"/>
    <n v="2215"/>
    <x v="0"/>
    <x v="8"/>
    <s v="DKK"/>
    <n v="1464817320"/>
    <n v="1462806419"/>
    <b v="0"/>
    <n v="20"/>
    <x v="0"/>
    <x v="6"/>
    <n v="110.75"/>
    <n v="110.75"/>
    <x v="1"/>
    <x v="6"/>
  </r>
  <r>
    <x v="3658"/>
    <x v="3654"/>
    <x v="3656"/>
    <n v="1500"/>
    <n v="1510"/>
    <x v="0"/>
    <x v="0"/>
    <s v="USD"/>
    <n v="1404273540"/>
    <n v="1400272580"/>
    <b v="0"/>
    <n v="20"/>
    <x v="0"/>
    <x v="6"/>
    <n v="100.66666666666666"/>
    <n v="75.5"/>
    <x v="1"/>
    <x v="6"/>
  </r>
  <r>
    <x v="3659"/>
    <x v="3655"/>
    <x v="3657"/>
    <n v="3000"/>
    <n v="3061"/>
    <x v="0"/>
    <x v="0"/>
    <s v="USD"/>
    <n v="1426775940"/>
    <n v="1424414350"/>
    <b v="0"/>
    <n v="13"/>
    <x v="0"/>
    <x v="6"/>
    <n v="102.03333333333333"/>
    <n v="235.46153846153845"/>
    <x v="1"/>
    <x v="6"/>
  </r>
  <r>
    <x v="3660"/>
    <x v="3656"/>
    <x v="3658"/>
    <n v="250"/>
    <n v="250"/>
    <x v="0"/>
    <x v="1"/>
    <s v="GBP"/>
    <n v="1419368925"/>
    <n v="1417208925"/>
    <b v="0"/>
    <n v="22"/>
    <x v="0"/>
    <x v="6"/>
    <n v="100"/>
    <n v="11.363636363636363"/>
    <x v="1"/>
    <x v="6"/>
  </r>
  <r>
    <x v="3661"/>
    <x v="3657"/>
    <x v="3659"/>
    <n v="3000"/>
    <n v="3330"/>
    <x v="0"/>
    <x v="0"/>
    <s v="USD"/>
    <n v="1460260800"/>
    <n v="1458336672"/>
    <b v="0"/>
    <n v="36"/>
    <x v="0"/>
    <x v="6"/>
    <n v="111.00000000000001"/>
    <n v="92.5"/>
    <x v="1"/>
    <x v="6"/>
  </r>
  <r>
    <x v="3662"/>
    <x v="3658"/>
    <x v="3660"/>
    <n v="8000"/>
    <n v="8114"/>
    <x v="0"/>
    <x v="5"/>
    <s v="CAD"/>
    <n v="1427775414"/>
    <n v="1425187014"/>
    <b v="0"/>
    <n v="40"/>
    <x v="0"/>
    <x v="6"/>
    <n v="101.42500000000001"/>
    <n v="202.85"/>
    <x v="1"/>
    <x v="6"/>
  </r>
  <r>
    <x v="3663"/>
    <x v="3659"/>
    <x v="3661"/>
    <n v="225"/>
    <n v="234"/>
    <x v="0"/>
    <x v="1"/>
    <s v="GBP"/>
    <n v="1482321030"/>
    <n v="1477133430"/>
    <b v="0"/>
    <n v="9"/>
    <x v="0"/>
    <x v="6"/>
    <n v="104"/>
    <n v="26"/>
    <x v="1"/>
    <x v="6"/>
  </r>
  <r>
    <x v="3664"/>
    <x v="3660"/>
    <x v="3662"/>
    <n v="800"/>
    <n v="875"/>
    <x v="0"/>
    <x v="0"/>
    <s v="USD"/>
    <n v="1466056689"/>
    <n v="1464847089"/>
    <b v="0"/>
    <n v="19"/>
    <x v="0"/>
    <x v="6"/>
    <n v="109.375"/>
    <n v="46.05263157894737"/>
    <x v="1"/>
    <x v="6"/>
  </r>
  <r>
    <x v="3665"/>
    <x v="3661"/>
    <x v="3663"/>
    <n v="620"/>
    <n v="714"/>
    <x v="0"/>
    <x v="6"/>
    <s v="EUR"/>
    <n v="1446062040"/>
    <n v="1445109822"/>
    <b v="0"/>
    <n v="14"/>
    <x v="0"/>
    <x v="6"/>
    <n v="115.16129032258064"/>
    <n v="51"/>
    <x v="1"/>
    <x v="6"/>
  </r>
  <r>
    <x v="3666"/>
    <x v="3662"/>
    <x v="3664"/>
    <n v="1200"/>
    <n v="1200"/>
    <x v="0"/>
    <x v="0"/>
    <s v="USD"/>
    <n v="1406185200"/>
    <n v="1404337382"/>
    <b v="0"/>
    <n v="38"/>
    <x v="0"/>
    <x v="6"/>
    <n v="100"/>
    <n v="31.578947368421051"/>
    <x v="1"/>
    <x v="6"/>
  </r>
  <r>
    <x v="3667"/>
    <x v="3663"/>
    <x v="3665"/>
    <n v="3000"/>
    <n v="3095.11"/>
    <x v="0"/>
    <x v="1"/>
    <s v="GBP"/>
    <n v="1437261419"/>
    <n v="1434669419"/>
    <b v="0"/>
    <n v="58"/>
    <x v="0"/>
    <x v="6"/>
    <n v="103.17033333333335"/>
    <n v="53.363965517241382"/>
    <x v="1"/>
    <x v="6"/>
  </r>
  <r>
    <x v="3668"/>
    <x v="3664"/>
    <x v="3666"/>
    <n v="1000"/>
    <n v="1035"/>
    <x v="0"/>
    <x v="0"/>
    <s v="USD"/>
    <n v="1437676380"/>
    <n v="1435670452"/>
    <b v="0"/>
    <n v="28"/>
    <x v="0"/>
    <x v="6"/>
    <n v="103.49999999999999"/>
    <n v="36.964285714285715"/>
    <x v="1"/>
    <x v="6"/>
  </r>
  <r>
    <x v="3669"/>
    <x v="3665"/>
    <x v="3667"/>
    <n v="1000"/>
    <n v="1382"/>
    <x v="0"/>
    <x v="1"/>
    <s v="GBP"/>
    <n v="1434039137"/>
    <n v="1431447137"/>
    <b v="0"/>
    <n v="17"/>
    <x v="0"/>
    <x v="6"/>
    <n v="138.19999999999999"/>
    <n v="81.294117647058826"/>
    <x v="1"/>
    <x v="6"/>
  </r>
  <r>
    <x v="3670"/>
    <x v="3666"/>
    <x v="3668"/>
    <n v="220"/>
    <n v="241"/>
    <x v="0"/>
    <x v="1"/>
    <s v="GBP"/>
    <n v="1433113200"/>
    <n v="1431951611"/>
    <b v="0"/>
    <n v="12"/>
    <x v="0"/>
    <x v="6"/>
    <n v="109.54545454545455"/>
    <n v="20.083333333333332"/>
    <x v="1"/>
    <x v="6"/>
  </r>
  <r>
    <x v="3671"/>
    <x v="3667"/>
    <x v="3669"/>
    <n v="3500"/>
    <n v="3530"/>
    <x v="0"/>
    <x v="0"/>
    <s v="USD"/>
    <n v="1405915140"/>
    <n v="1404140667"/>
    <b v="0"/>
    <n v="40"/>
    <x v="0"/>
    <x v="6"/>
    <n v="100.85714285714286"/>
    <n v="88.25"/>
    <x v="1"/>
    <x v="6"/>
  </r>
  <r>
    <x v="3672"/>
    <x v="3668"/>
    <x v="3670"/>
    <n v="3000"/>
    <n v="3046"/>
    <x v="0"/>
    <x v="1"/>
    <s v="GBP"/>
    <n v="1411771384"/>
    <n v="1409179384"/>
    <b v="0"/>
    <n v="57"/>
    <x v="0"/>
    <x v="6"/>
    <n v="101.53333333333335"/>
    <n v="53.438596491228068"/>
    <x v="1"/>
    <x v="6"/>
  </r>
  <r>
    <x v="3673"/>
    <x v="3669"/>
    <x v="3671"/>
    <n v="4000"/>
    <n v="4545"/>
    <x v="0"/>
    <x v="1"/>
    <s v="GBP"/>
    <n v="1415191920"/>
    <n v="1412233497"/>
    <b v="0"/>
    <n v="114"/>
    <x v="0"/>
    <x v="6"/>
    <n v="113.625"/>
    <n v="39.868421052631582"/>
    <x v="1"/>
    <x v="6"/>
  </r>
  <r>
    <x v="3674"/>
    <x v="3670"/>
    <x v="3672"/>
    <n v="4500"/>
    <n v="4500"/>
    <x v="0"/>
    <x v="12"/>
    <s v="EUR"/>
    <n v="1472936229"/>
    <n v="1467752229"/>
    <b v="0"/>
    <n v="31"/>
    <x v="0"/>
    <x v="6"/>
    <n v="100"/>
    <n v="145.16129032258064"/>
    <x v="1"/>
    <x v="6"/>
  </r>
  <r>
    <x v="3675"/>
    <x v="3671"/>
    <x v="3673"/>
    <n v="50"/>
    <n v="70"/>
    <x v="0"/>
    <x v="1"/>
    <s v="GBP"/>
    <n v="1463353200"/>
    <n v="1462285182"/>
    <b v="0"/>
    <n v="3"/>
    <x v="0"/>
    <x v="6"/>
    <n v="140"/>
    <n v="23.333333333333332"/>
    <x v="1"/>
    <x v="6"/>
  </r>
  <r>
    <x v="3676"/>
    <x v="3672"/>
    <x v="3674"/>
    <n v="800"/>
    <n v="1030"/>
    <x v="0"/>
    <x v="0"/>
    <s v="USD"/>
    <n v="1410550484"/>
    <n v="1408995284"/>
    <b v="0"/>
    <n v="16"/>
    <x v="0"/>
    <x v="6"/>
    <n v="128.75"/>
    <n v="64.375"/>
    <x v="1"/>
    <x v="6"/>
  </r>
  <r>
    <x v="3677"/>
    <x v="3673"/>
    <x v="3675"/>
    <n v="12000"/>
    <n v="12348.5"/>
    <x v="0"/>
    <x v="0"/>
    <s v="USD"/>
    <n v="1404359940"/>
    <n v="1402580818"/>
    <b v="0"/>
    <n v="199"/>
    <x v="0"/>
    <x v="6"/>
    <n v="102.90416666666667"/>
    <n v="62.052763819095475"/>
    <x v="1"/>
    <x v="6"/>
  </r>
  <r>
    <x v="3678"/>
    <x v="3674"/>
    <x v="3676"/>
    <n v="2000"/>
    <n v="2050"/>
    <x v="0"/>
    <x v="1"/>
    <s v="GBP"/>
    <n v="1433076298"/>
    <n v="1430052298"/>
    <b v="0"/>
    <n v="31"/>
    <x v="0"/>
    <x v="6"/>
    <n v="102.49999999999999"/>
    <n v="66.129032258064512"/>
    <x v="1"/>
    <x v="6"/>
  </r>
  <r>
    <x v="3679"/>
    <x v="3675"/>
    <x v="3677"/>
    <n v="2000"/>
    <n v="2202"/>
    <x v="0"/>
    <x v="0"/>
    <s v="USD"/>
    <n v="1404190740"/>
    <n v="1401214581"/>
    <b v="0"/>
    <n v="30"/>
    <x v="0"/>
    <x v="6"/>
    <n v="110.1"/>
    <n v="73.400000000000006"/>
    <x v="1"/>
    <x v="6"/>
  </r>
  <r>
    <x v="3680"/>
    <x v="3676"/>
    <x v="3678"/>
    <n v="3000"/>
    <n v="3383"/>
    <x v="0"/>
    <x v="0"/>
    <s v="USD"/>
    <n v="1475664834"/>
    <n v="1473850434"/>
    <b v="0"/>
    <n v="34"/>
    <x v="0"/>
    <x v="6"/>
    <n v="112.76666666666667"/>
    <n v="99.5"/>
    <x v="1"/>
    <x v="6"/>
  </r>
  <r>
    <x v="3681"/>
    <x v="3677"/>
    <x v="3679"/>
    <n v="1000"/>
    <n v="1119"/>
    <x v="0"/>
    <x v="0"/>
    <s v="USD"/>
    <n v="1452872290"/>
    <n v="1452008290"/>
    <b v="0"/>
    <n v="18"/>
    <x v="0"/>
    <x v="6"/>
    <n v="111.9"/>
    <n v="62.166666666666664"/>
    <x v="1"/>
    <x v="6"/>
  </r>
  <r>
    <x v="3682"/>
    <x v="3678"/>
    <x v="3680"/>
    <n v="3000"/>
    <n v="4176"/>
    <x v="0"/>
    <x v="0"/>
    <s v="USD"/>
    <n v="1402901940"/>
    <n v="1399998418"/>
    <b v="0"/>
    <n v="67"/>
    <x v="0"/>
    <x v="6"/>
    <n v="139.19999999999999"/>
    <n v="62.328358208955223"/>
    <x v="1"/>
    <x v="6"/>
  </r>
  <r>
    <x v="3683"/>
    <x v="3679"/>
    <x v="3681"/>
    <n v="3500"/>
    <n v="3880"/>
    <x v="0"/>
    <x v="0"/>
    <s v="USD"/>
    <n v="1476931696"/>
    <n v="1474339696"/>
    <b v="0"/>
    <n v="66"/>
    <x v="0"/>
    <x v="6"/>
    <n v="110.85714285714286"/>
    <n v="58.787878787878789"/>
    <x v="1"/>
    <x v="6"/>
  </r>
  <r>
    <x v="3684"/>
    <x v="3680"/>
    <x v="3682"/>
    <n v="750"/>
    <n v="1043"/>
    <x v="0"/>
    <x v="0"/>
    <s v="USD"/>
    <n v="1441167586"/>
    <n v="1438575586"/>
    <b v="0"/>
    <n v="23"/>
    <x v="0"/>
    <x v="6"/>
    <n v="139.06666666666666"/>
    <n v="45.347826086956523"/>
    <x v="1"/>
    <x v="6"/>
  </r>
  <r>
    <x v="3685"/>
    <x v="3681"/>
    <x v="3683"/>
    <n v="5000"/>
    <n v="5285"/>
    <x v="0"/>
    <x v="0"/>
    <s v="USD"/>
    <n v="1400533200"/>
    <n v="1398348859"/>
    <b v="0"/>
    <n v="126"/>
    <x v="0"/>
    <x v="6"/>
    <n v="105.69999999999999"/>
    <n v="41.944444444444443"/>
    <x v="1"/>
    <x v="6"/>
  </r>
  <r>
    <x v="3686"/>
    <x v="3682"/>
    <x v="3684"/>
    <n v="350"/>
    <n v="355"/>
    <x v="0"/>
    <x v="0"/>
    <s v="USD"/>
    <n v="1440820740"/>
    <n v="1439567660"/>
    <b v="0"/>
    <n v="6"/>
    <x v="0"/>
    <x v="6"/>
    <n v="101.42857142857142"/>
    <n v="59.166666666666664"/>
    <x v="1"/>
    <x v="6"/>
  </r>
  <r>
    <x v="3687"/>
    <x v="3683"/>
    <x v="3685"/>
    <n v="5000"/>
    <n v="5012.25"/>
    <x v="0"/>
    <x v="0"/>
    <s v="USD"/>
    <n v="1403846055"/>
    <n v="1401254055"/>
    <b v="0"/>
    <n v="25"/>
    <x v="0"/>
    <x v="6"/>
    <n v="100.245"/>
    <n v="200.49"/>
    <x v="1"/>
    <x v="6"/>
  </r>
  <r>
    <x v="3688"/>
    <x v="3684"/>
    <x v="3686"/>
    <n v="3000"/>
    <n v="3275"/>
    <x v="0"/>
    <x v="1"/>
    <s v="GBP"/>
    <n v="1407524004"/>
    <n v="1404932004"/>
    <b v="0"/>
    <n v="39"/>
    <x v="0"/>
    <x v="6"/>
    <n v="109.16666666666666"/>
    <n v="83.974358974358978"/>
    <x v="1"/>
    <x v="6"/>
  </r>
  <r>
    <x v="3689"/>
    <x v="3685"/>
    <x v="3687"/>
    <n v="3000"/>
    <n v="3550"/>
    <x v="0"/>
    <x v="0"/>
    <s v="USD"/>
    <n v="1434925500"/>
    <n v="1432410639"/>
    <b v="0"/>
    <n v="62"/>
    <x v="0"/>
    <x v="6"/>
    <n v="118.33333333333333"/>
    <n v="57.258064516129032"/>
    <x v="1"/>
    <x v="6"/>
  </r>
  <r>
    <x v="3690"/>
    <x v="3686"/>
    <x v="3688"/>
    <n v="1500"/>
    <n v="1800"/>
    <x v="0"/>
    <x v="0"/>
    <s v="USD"/>
    <n v="1417101683"/>
    <n v="1414506083"/>
    <b v="0"/>
    <n v="31"/>
    <x v="0"/>
    <x v="6"/>
    <n v="120"/>
    <n v="58.064516129032256"/>
    <x v="1"/>
    <x v="6"/>
  </r>
  <r>
    <x v="3691"/>
    <x v="3687"/>
    <x v="3689"/>
    <n v="40000"/>
    <n v="51184"/>
    <x v="0"/>
    <x v="0"/>
    <s v="USD"/>
    <n v="1425272340"/>
    <n v="1421426929"/>
    <b v="0"/>
    <n v="274"/>
    <x v="0"/>
    <x v="6"/>
    <n v="127.96000000000001"/>
    <n v="186.80291970802921"/>
    <x v="1"/>
    <x v="6"/>
  </r>
  <r>
    <x v="3692"/>
    <x v="3688"/>
    <x v="3690"/>
    <n v="1000"/>
    <n v="1260"/>
    <x v="0"/>
    <x v="0"/>
    <s v="USD"/>
    <n v="1411084800"/>
    <n v="1410304179"/>
    <b v="0"/>
    <n v="17"/>
    <x v="0"/>
    <x v="6"/>
    <n v="126"/>
    <n v="74.117647058823536"/>
    <x v="1"/>
    <x v="6"/>
  </r>
  <r>
    <x v="3693"/>
    <x v="3689"/>
    <x v="3691"/>
    <n v="333"/>
    <n v="430"/>
    <x v="0"/>
    <x v="1"/>
    <s v="GBP"/>
    <n v="1448922600"/>
    <n v="1446352529"/>
    <b v="0"/>
    <n v="14"/>
    <x v="0"/>
    <x v="6"/>
    <n v="129.12912912912913"/>
    <n v="30.714285714285715"/>
    <x v="1"/>
    <x v="6"/>
  </r>
  <r>
    <x v="3694"/>
    <x v="3690"/>
    <x v="3692"/>
    <n v="3500"/>
    <n v="3760"/>
    <x v="0"/>
    <x v="0"/>
    <s v="USD"/>
    <n v="1465178400"/>
    <n v="1461985967"/>
    <b v="0"/>
    <n v="60"/>
    <x v="0"/>
    <x v="6"/>
    <n v="107.42857142857143"/>
    <n v="62.666666666666664"/>
    <x v="1"/>
    <x v="6"/>
  </r>
  <r>
    <x v="3695"/>
    <x v="3691"/>
    <x v="3693"/>
    <n v="4000"/>
    <n v="4005"/>
    <x v="0"/>
    <x v="0"/>
    <s v="USD"/>
    <n v="1421009610"/>
    <n v="1419281610"/>
    <b v="0"/>
    <n v="33"/>
    <x v="0"/>
    <x v="6"/>
    <n v="100.125"/>
    <n v="121.36363636363636"/>
    <x v="1"/>
    <x v="6"/>
  </r>
  <r>
    <x v="3696"/>
    <x v="3692"/>
    <x v="3694"/>
    <n v="2000"/>
    <n v="3100"/>
    <x v="0"/>
    <x v="1"/>
    <s v="GBP"/>
    <n v="1423838916"/>
    <n v="1418654916"/>
    <b v="0"/>
    <n v="78"/>
    <x v="0"/>
    <x v="6"/>
    <n v="155"/>
    <n v="39.743589743589745"/>
    <x v="1"/>
    <x v="6"/>
  </r>
  <r>
    <x v="3697"/>
    <x v="3693"/>
    <x v="3695"/>
    <n v="2000"/>
    <n v="2160"/>
    <x v="0"/>
    <x v="1"/>
    <s v="GBP"/>
    <n v="1462878648"/>
    <n v="1461064248"/>
    <b v="0"/>
    <n v="30"/>
    <x v="0"/>
    <x v="6"/>
    <n v="108"/>
    <n v="72"/>
    <x v="1"/>
    <x v="6"/>
  </r>
  <r>
    <x v="3698"/>
    <x v="3694"/>
    <x v="3696"/>
    <n v="5000"/>
    <n v="5526"/>
    <x v="0"/>
    <x v="0"/>
    <s v="USD"/>
    <n v="1456946487"/>
    <n v="1454354487"/>
    <b v="0"/>
    <n v="136"/>
    <x v="0"/>
    <x v="6"/>
    <n v="110.52"/>
    <n v="40.632352941176471"/>
    <x v="1"/>
    <x v="6"/>
  </r>
  <r>
    <x v="3699"/>
    <x v="3695"/>
    <x v="3697"/>
    <n v="2500"/>
    <n v="2520"/>
    <x v="0"/>
    <x v="0"/>
    <s v="USD"/>
    <n v="1413383216"/>
    <n v="1410791216"/>
    <b v="0"/>
    <n v="40"/>
    <x v="0"/>
    <x v="6"/>
    <n v="100.8"/>
    <n v="63"/>
    <x v="1"/>
    <x v="6"/>
  </r>
  <r>
    <x v="3700"/>
    <x v="3696"/>
    <x v="3698"/>
    <n v="500"/>
    <n v="606"/>
    <x v="0"/>
    <x v="0"/>
    <s v="USD"/>
    <n v="1412092800"/>
    <n v="1409493800"/>
    <b v="0"/>
    <n v="18"/>
    <x v="0"/>
    <x v="6"/>
    <n v="121.2"/>
    <n v="33.666666666666664"/>
    <x v="1"/>
    <x v="6"/>
  </r>
  <r>
    <x v="3701"/>
    <x v="3697"/>
    <x v="3699"/>
    <n v="1500"/>
    <n v="1505"/>
    <x v="0"/>
    <x v="1"/>
    <s v="GBP"/>
    <n v="1433422793"/>
    <n v="1430830793"/>
    <b v="0"/>
    <n v="39"/>
    <x v="0"/>
    <x v="6"/>
    <n v="100.33333333333334"/>
    <n v="38.589743589743591"/>
    <x v="1"/>
    <x v="6"/>
  </r>
  <r>
    <x v="3702"/>
    <x v="3698"/>
    <x v="3700"/>
    <n v="3000"/>
    <n v="3275"/>
    <x v="0"/>
    <x v="1"/>
    <s v="GBP"/>
    <n v="1468191540"/>
    <n v="1464958484"/>
    <b v="0"/>
    <n v="21"/>
    <x v="0"/>
    <x v="6"/>
    <n v="109.16666666666666"/>
    <n v="155.95238095238096"/>
    <x v="1"/>
    <x v="6"/>
  </r>
  <r>
    <x v="3703"/>
    <x v="3699"/>
    <x v="3701"/>
    <n v="1050"/>
    <n v="1296"/>
    <x v="0"/>
    <x v="0"/>
    <s v="USD"/>
    <n v="1471071540"/>
    <n v="1467720388"/>
    <b v="0"/>
    <n v="30"/>
    <x v="0"/>
    <x v="6"/>
    <n v="123.42857142857142"/>
    <n v="43.2"/>
    <x v="1"/>
    <x v="6"/>
  </r>
  <r>
    <x v="3704"/>
    <x v="3700"/>
    <x v="3702"/>
    <n v="300"/>
    <n v="409.01"/>
    <x v="0"/>
    <x v="1"/>
    <s v="GBP"/>
    <n v="1464712394"/>
    <n v="1459528394"/>
    <b v="0"/>
    <n v="27"/>
    <x v="0"/>
    <x v="6"/>
    <n v="136.33666666666667"/>
    <n v="15.148518518518518"/>
    <x v="1"/>
    <x v="6"/>
  </r>
  <r>
    <x v="3705"/>
    <x v="3701"/>
    <x v="3703"/>
    <n v="2827"/>
    <n v="2925"/>
    <x v="0"/>
    <x v="0"/>
    <s v="USD"/>
    <n v="1403546400"/>
    <n v="1401714114"/>
    <b v="0"/>
    <n v="35"/>
    <x v="0"/>
    <x v="6"/>
    <n v="103.46657233816768"/>
    <n v="83.571428571428569"/>
    <x v="1"/>
    <x v="6"/>
  </r>
  <r>
    <x v="3706"/>
    <x v="3702"/>
    <x v="3704"/>
    <n v="1500"/>
    <n v="1820"/>
    <x v="0"/>
    <x v="0"/>
    <s v="USD"/>
    <n v="1410558949"/>
    <n v="1409262949"/>
    <b v="0"/>
    <n v="13"/>
    <x v="0"/>
    <x v="6"/>
    <n v="121.33333333333334"/>
    <n v="140"/>
    <x v="1"/>
    <x v="6"/>
  </r>
  <r>
    <x v="3707"/>
    <x v="3703"/>
    <x v="3705"/>
    <n v="1000"/>
    <n v="1860"/>
    <x v="0"/>
    <x v="0"/>
    <s v="USD"/>
    <n v="1469165160"/>
    <n v="1467335378"/>
    <b v="0"/>
    <n v="23"/>
    <x v="0"/>
    <x v="6"/>
    <n v="186"/>
    <n v="80.869565217391298"/>
    <x v="1"/>
    <x v="6"/>
  </r>
  <r>
    <x v="3708"/>
    <x v="3704"/>
    <x v="3706"/>
    <n v="700"/>
    <n v="2100"/>
    <x v="0"/>
    <x v="0"/>
    <s v="USD"/>
    <n v="1404444286"/>
    <n v="1403234686"/>
    <b v="0"/>
    <n v="39"/>
    <x v="0"/>
    <x v="6"/>
    <n v="300"/>
    <n v="53.846153846153847"/>
    <x v="1"/>
    <x v="6"/>
  </r>
  <r>
    <x v="3709"/>
    <x v="3705"/>
    <x v="3707"/>
    <n v="1000"/>
    <n v="1082.5"/>
    <x v="0"/>
    <x v="1"/>
    <s v="GBP"/>
    <n v="1403715546"/>
    <n v="1401123546"/>
    <b v="0"/>
    <n v="35"/>
    <x v="0"/>
    <x v="6"/>
    <n v="108.25"/>
    <n v="30.928571428571427"/>
    <x v="1"/>
    <x v="6"/>
  </r>
  <r>
    <x v="3710"/>
    <x v="3706"/>
    <x v="3708"/>
    <n v="1300"/>
    <n v="1835"/>
    <x v="0"/>
    <x v="0"/>
    <s v="USD"/>
    <n v="1428068988"/>
    <n v="1425908988"/>
    <b v="0"/>
    <n v="27"/>
    <x v="0"/>
    <x v="6"/>
    <n v="141.15384615384616"/>
    <n v="67.962962962962962"/>
    <x v="1"/>
    <x v="6"/>
  </r>
  <r>
    <x v="3711"/>
    <x v="3707"/>
    <x v="3709"/>
    <n v="500"/>
    <n v="570"/>
    <x v="0"/>
    <x v="0"/>
    <s v="USD"/>
    <n v="1402848000"/>
    <n v="1400606573"/>
    <b v="0"/>
    <n v="21"/>
    <x v="0"/>
    <x v="6"/>
    <n v="113.99999999999999"/>
    <n v="27.142857142857142"/>
    <x v="1"/>
    <x v="6"/>
  </r>
  <r>
    <x v="3712"/>
    <x v="3708"/>
    <x v="3710"/>
    <n v="7500"/>
    <n v="11530"/>
    <x v="0"/>
    <x v="0"/>
    <s v="USD"/>
    <n v="1433055540"/>
    <n v="1431230867"/>
    <b v="0"/>
    <n v="104"/>
    <x v="0"/>
    <x v="6"/>
    <n v="153.73333333333335"/>
    <n v="110.86538461538461"/>
    <x v="1"/>
    <x v="6"/>
  </r>
  <r>
    <x v="3713"/>
    <x v="3709"/>
    <x v="3711"/>
    <n v="2000"/>
    <n v="2030"/>
    <x v="0"/>
    <x v="0"/>
    <s v="USD"/>
    <n v="1465062166"/>
    <n v="1463334166"/>
    <b v="0"/>
    <n v="19"/>
    <x v="0"/>
    <x v="6"/>
    <n v="101.49999999999999"/>
    <n v="106.84210526315789"/>
    <x v="1"/>
    <x v="6"/>
  </r>
  <r>
    <x v="3714"/>
    <x v="3710"/>
    <x v="3712"/>
    <n v="10000"/>
    <n v="10235"/>
    <x v="0"/>
    <x v="0"/>
    <s v="USD"/>
    <n v="1432612740"/>
    <n v="1429881667"/>
    <b v="0"/>
    <n v="97"/>
    <x v="0"/>
    <x v="6"/>
    <n v="102.35000000000001"/>
    <n v="105.51546391752578"/>
    <x v="1"/>
    <x v="6"/>
  </r>
  <r>
    <x v="3715"/>
    <x v="3711"/>
    <x v="3713"/>
    <n v="3500"/>
    <n v="3590"/>
    <x v="0"/>
    <x v="1"/>
    <s v="GBP"/>
    <n v="1427806320"/>
    <n v="1422834819"/>
    <b v="0"/>
    <n v="27"/>
    <x v="0"/>
    <x v="6"/>
    <n v="102.57142857142858"/>
    <n v="132.96296296296296"/>
    <x v="1"/>
    <x v="6"/>
  </r>
  <r>
    <x v="3716"/>
    <x v="3712"/>
    <x v="3714"/>
    <n v="800"/>
    <n v="1246"/>
    <x v="0"/>
    <x v="0"/>
    <s v="USD"/>
    <n v="1453411109"/>
    <n v="1450819109"/>
    <b v="0"/>
    <n v="24"/>
    <x v="0"/>
    <x v="6"/>
    <n v="155.75"/>
    <n v="51.916666666666664"/>
    <x v="1"/>
    <x v="6"/>
  </r>
  <r>
    <x v="3717"/>
    <x v="3713"/>
    <x v="3715"/>
    <n v="4000"/>
    <n v="4030"/>
    <x v="0"/>
    <x v="1"/>
    <s v="GBP"/>
    <n v="1431204449"/>
    <n v="1428526049"/>
    <b v="0"/>
    <n v="13"/>
    <x v="0"/>
    <x v="6"/>
    <n v="100.75"/>
    <n v="310"/>
    <x v="1"/>
    <x v="6"/>
  </r>
  <r>
    <x v="3718"/>
    <x v="3714"/>
    <x v="3716"/>
    <n v="500"/>
    <n v="1197"/>
    <x v="0"/>
    <x v="1"/>
    <s v="GBP"/>
    <n v="1425057075"/>
    <n v="1422465075"/>
    <b v="0"/>
    <n v="46"/>
    <x v="0"/>
    <x v="6"/>
    <n v="239.4"/>
    <n v="26.021739130434781"/>
    <x v="1"/>
    <x v="6"/>
  </r>
  <r>
    <x v="3719"/>
    <x v="3715"/>
    <x v="3717"/>
    <n v="200"/>
    <n v="420"/>
    <x v="0"/>
    <x v="1"/>
    <s v="GBP"/>
    <n v="1434994266"/>
    <n v="1432402266"/>
    <b v="0"/>
    <n v="4"/>
    <x v="0"/>
    <x v="6"/>
    <n v="210"/>
    <n v="105"/>
    <x v="1"/>
    <x v="6"/>
  </r>
  <r>
    <x v="3720"/>
    <x v="3716"/>
    <x v="3718"/>
    <n v="3300"/>
    <n v="3449"/>
    <x v="0"/>
    <x v="0"/>
    <s v="USD"/>
    <n v="1435881006"/>
    <n v="1433980206"/>
    <b v="0"/>
    <n v="40"/>
    <x v="0"/>
    <x v="6"/>
    <n v="104.51515151515152"/>
    <n v="86.224999999999994"/>
    <x v="1"/>
    <x v="6"/>
  </r>
  <r>
    <x v="3721"/>
    <x v="3717"/>
    <x v="3719"/>
    <n v="5000"/>
    <n v="5040"/>
    <x v="0"/>
    <x v="0"/>
    <s v="USD"/>
    <n v="1415230084"/>
    <n v="1413412084"/>
    <b v="0"/>
    <n v="44"/>
    <x v="0"/>
    <x v="6"/>
    <n v="100.8"/>
    <n v="114.54545454545455"/>
    <x v="1"/>
    <x v="6"/>
  </r>
  <r>
    <x v="3722"/>
    <x v="3718"/>
    <x v="3720"/>
    <n v="1500"/>
    <n v="1668"/>
    <x v="0"/>
    <x v="5"/>
    <s v="CAD"/>
    <n v="1455231540"/>
    <n v="1452614847"/>
    <b v="0"/>
    <n v="35"/>
    <x v="0"/>
    <x v="6"/>
    <n v="111.20000000000002"/>
    <n v="47.657142857142858"/>
    <x v="1"/>
    <x v="6"/>
  </r>
  <r>
    <x v="3723"/>
    <x v="3719"/>
    <x v="3721"/>
    <n v="4500"/>
    <n v="4592"/>
    <x v="0"/>
    <x v="1"/>
    <s v="GBP"/>
    <n v="1417374262"/>
    <n v="1414778662"/>
    <b v="0"/>
    <n v="63"/>
    <x v="0"/>
    <x v="6"/>
    <n v="102.04444444444445"/>
    <n v="72.888888888888886"/>
    <x v="1"/>
    <x v="6"/>
  </r>
  <r>
    <x v="3724"/>
    <x v="3720"/>
    <x v="3722"/>
    <n v="4300"/>
    <n v="4409.55"/>
    <x v="0"/>
    <x v="1"/>
    <s v="GBP"/>
    <n v="1462402800"/>
    <n v="1459856860"/>
    <b v="0"/>
    <n v="89"/>
    <x v="0"/>
    <x v="6"/>
    <n v="102.54767441860466"/>
    <n v="49.545505617977533"/>
    <x v="1"/>
    <x v="6"/>
  </r>
  <r>
    <x v="3725"/>
    <x v="3721"/>
    <x v="3723"/>
    <n v="300"/>
    <n v="381"/>
    <x v="0"/>
    <x v="1"/>
    <s v="GBP"/>
    <n v="1455831000"/>
    <n v="1454366467"/>
    <b v="0"/>
    <n v="15"/>
    <x v="0"/>
    <x v="6"/>
    <n v="127"/>
    <n v="25.4"/>
    <x v="1"/>
    <x v="6"/>
  </r>
  <r>
    <x v="3726"/>
    <x v="3722"/>
    <x v="3724"/>
    <n v="850"/>
    <n v="2879"/>
    <x v="0"/>
    <x v="0"/>
    <s v="USD"/>
    <n v="1461963600"/>
    <n v="1459567371"/>
    <b v="0"/>
    <n v="46"/>
    <x v="0"/>
    <x v="6"/>
    <n v="338.70588235294122"/>
    <n v="62.586956521739133"/>
    <x v="1"/>
    <x v="6"/>
  </r>
  <r>
    <x v="3727"/>
    <x v="3723"/>
    <x v="3725"/>
    <n v="2000"/>
    <n v="2015"/>
    <x v="0"/>
    <x v="0"/>
    <s v="USD"/>
    <n v="1476939300"/>
    <n v="1474273294"/>
    <b v="0"/>
    <n v="33"/>
    <x v="0"/>
    <x v="6"/>
    <n v="100.75"/>
    <n v="61.060606060606062"/>
    <x v="1"/>
    <x v="6"/>
  </r>
  <r>
    <x v="3728"/>
    <x v="3724"/>
    <x v="3726"/>
    <n v="20000"/>
    <n v="1862"/>
    <x v="2"/>
    <x v="0"/>
    <s v="USD"/>
    <n v="1439957176"/>
    <n v="1437365176"/>
    <b v="0"/>
    <n v="31"/>
    <x v="1"/>
    <x v="6"/>
    <n v="9.31"/>
    <n v="60.064516129032256"/>
    <x v="1"/>
    <x v="6"/>
  </r>
  <r>
    <x v="3729"/>
    <x v="3725"/>
    <x v="3727"/>
    <n v="5000"/>
    <n v="362"/>
    <x v="2"/>
    <x v="0"/>
    <s v="USD"/>
    <n v="1427082912"/>
    <n v="1423198512"/>
    <b v="0"/>
    <n v="5"/>
    <x v="1"/>
    <x v="6"/>
    <n v="7.24"/>
    <n v="72.400000000000006"/>
    <x v="1"/>
    <x v="6"/>
  </r>
  <r>
    <x v="3730"/>
    <x v="3726"/>
    <x v="3728"/>
    <n v="1000"/>
    <n v="100"/>
    <x v="2"/>
    <x v="0"/>
    <s v="USD"/>
    <n v="1439828159"/>
    <n v="1437236159"/>
    <b v="0"/>
    <n v="1"/>
    <x v="1"/>
    <x v="6"/>
    <n v="10"/>
    <n v="100"/>
    <x v="1"/>
    <x v="6"/>
  </r>
  <r>
    <x v="3731"/>
    <x v="3727"/>
    <x v="3729"/>
    <n v="5500"/>
    <n v="620"/>
    <x v="2"/>
    <x v="0"/>
    <s v="USD"/>
    <n v="1420860180"/>
    <n v="1418234646"/>
    <b v="0"/>
    <n v="12"/>
    <x v="1"/>
    <x v="6"/>
    <n v="11.272727272727273"/>
    <n v="51.666666666666664"/>
    <x v="1"/>
    <x v="6"/>
  </r>
  <r>
    <x v="3732"/>
    <x v="3728"/>
    <x v="3730"/>
    <n v="850"/>
    <n v="131"/>
    <x v="2"/>
    <x v="9"/>
    <s v="EUR"/>
    <n v="1422100800"/>
    <n v="1416932133"/>
    <b v="0"/>
    <n v="4"/>
    <x v="1"/>
    <x v="6"/>
    <n v="15.411764705882353"/>
    <n v="32.75"/>
    <x v="1"/>
    <x v="6"/>
  </r>
  <r>
    <x v="3733"/>
    <x v="3729"/>
    <x v="3731"/>
    <n v="1500"/>
    <n v="0"/>
    <x v="2"/>
    <x v="0"/>
    <s v="USD"/>
    <n v="1429396200"/>
    <n v="1428539708"/>
    <b v="0"/>
    <n v="0"/>
    <x v="1"/>
    <x v="6"/>
    <n v="0"/>
    <e v="#DIV/0!"/>
    <x v="1"/>
    <x v="6"/>
  </r>
  <r>
    <x v="3734"/>
    <x v="3730"/>
    <x v="3732"/>
    <n v="1500"/>
    <n v="427"/>
    <x v="2"/>
    <x v="0"/>
    <s v="USD"/>
    <n v="1432589896"/>
    <n v="1427405896"/>
    <b v="0"/>
    <n v="7"/>
    <x v="1"/>
    <x v="6"/>
    <n v="28.466666666666669"/>
    <n v="61"/>
    <x v="1"/>
    <x v="6"/>
  </r>
  <r>
    <x v="3735"/>
    <x v="3731"/>
    <x v="3733"/>
    <n v="150"/>
    <n v="20"/>
    <x v="2"/>
    <x v="1"/>
    <s v="GBP"/>
    <n v="1432831089"/>
    <n v="1430239089"/>
    <b v="0"/>
    <n v="2"/>
    <x v="1"/>
    <x v="6"/>
    <n v="13.333333333333334"/>
    <n v="10"/>
    <x v="1"/>
    <x v="6"/>
  </r>
  <r>
    <x v="3736"/>
    <x v="3732"/>
    <x v="3734"/>
    <n v="1500"/>
    <n v="10"/>
    <x v="2"/>
    <x v="1"/>
    <s v="GBP"/>
    <n v="1427133600"/>
    <n v="1423847093"/>
    <b v="0"/>
    <n v="1"/>
    <x v="1"/>
    <x v="6"/>
    <n v="0.66666666666666674"/>
    <n v="10"/>
    <x v="1"/>
    <x v="6"/>
  </r>
  <r>
    <x v="3737"/>
    <x v="3476"/>
    <x v="3735"/>
    <n v="700"/>
    <n v="150"/>
    <x v="2"/>
    <x v="0"/>
    <s v="USD"/>
    <n v="1447311540"/>
    <n v="1445358903"/>
    <b v="0"/>
    <n v="4"/>
    <x v="1"/>
    <x v="6"/>
    <n v="21.428571428571427"/>
    <n v="37.5"/>
    <x v="1"/>
    <x v="6"/>
  </r>
  <r>
    <x v="3738"/>
    <x v="3733"/>
    <x v="3736"/>
    <n v="1500"/>
    <n v="270"/>
    <x v="2"/>
    <x v="1"/>
    <s v="GBP"/>
    <n v="1405461600"/>
    <n v="1403562705"/>
    <b v="0"/>
    <n v="6"/>
    <x v="1"/>
    <x v="6"/>
    <n v="18"/>
    <n v="45"/>
    <x v="1"/>
    <x v="6"/>
  </r>
  <r>
    <x v="3739"/>
    <x v="3734"/>
    <x v="3737"/>
    <n v="4000"/>
    <n v="805"/>
    <x v="2"/>
    <x v="1"/>
    <s v="GBP"/>
    <n v="1468752468"/>
    <n v="1467024468"/>
    <b v="0"/>
    <n v="8"/>
    <x v="1"/>
    <x v="6"/>
    <n v="20.125"/>
    <n v="100.625"/>
    <x v="1"/>
    <x v="6"/>
  </r>
  <r>
    <x v="3740"/>
    <x v="3735"/>
    <x v="3738"/>
    <n v="2000"/>
    <n v="358"/>
    <x v="2"/>
    <x v="0"/>
    <s v="USD"/>
    <n v="1407808438"/>
    <n v="1405217355"/>
    <b v="0"/>
    <n v="14"/>
    <x v="1"/>
    <x v="6"/>
    <n v="17.899999999999999"/>
    <n v="25.571428571428573"/>
    <x v="1"/>
    <x v="6"/>
  </r>
  <r>
    <x v="3741"/>
    <x v="3736"/>
    <x v="3739"/>
    <n v="20000"/>
    <n v="0"/>
    <x v="2"/>
    <x v="0"/>
    <s v="USD"/>
    <n v="1450389950"/>
    <n v="1447797950"/>
    <b v="0"/>
    <n v="0"/>
    <x v="1"/>
    <x v="6"/>
    <n v="0"/>
    <e v="#DIV/0!"/>
    <x v="1"/>
    <x v="6"/>
  </r>
  <r>
    <x v="3742"/>
    <x v="3737"/>
    <x v="3740"/>
    <n v="5000"/>
    <n v="100"/>
    <x v="2"/>
    <x v="0"/>
    <s v="USD"/>
    <n v="1409980144"/>
    <n v="1407388144"/>
    <b v="0"/>
    <n v="4"/>
    <x v="1"/>
    <x v="6"/>
    <n v="2"/>
    <n v="25"/>
    <x v="1"/>
    <x v="6"/>
  </r>
  <r>
    <x v="3743"/>
    <x v="3738"/>
    <x v="3741"/>
    <n v="2200"/>
    <n v="0"/>
    <x v="2"/>
    <x v="0"/>
    <s v="USD"/>
    <n v="1404406964"/>
    <n v="1401814964"/>
    <b v="0"/>
    <n v="0"/>
    <x v="1"/>
    <x v="6"/>
    <n v="0"/>
    <e v="#DIV/0!"/>
    <x v="1"/>
    <x v="6"/>
  </r>
  <r>
    <x v="3744"/>
    <x v="3739"/>
    <x v="3742"/>
    <n v="1200"/>
    <n v="0"/>
    <x v="2"/>
    <x v="0"/>
    <s v="USD"/>
    <n v="1404532740"/>
    <n v="1401823952"/>
    <b v="0"/>
    <n v="0"/>
    <x v="1"/>
    <x v="6"/>
    <n v="0"/>
    <e v="#DIV/0!"/>
    <x v="1"/>
    <x v="6"/>
  </r>
  <r>
    <x v="3745"/>
    <x v="3740"/>
    <x v="3743"/>
    <n v="100"/>
    <n v="10"/>
    <x v="2"/>
    <x v="0"/>
    <s v="USD"/>
    <n v="1407689102"/>
    <n v="1405097102"/>
    <b v="0"/>
    <n v="1"/>
    <x v="1"/>
    <x v="6"/>
    <n v="10"/>
    <n v="10"/>
    <x v="1"/>
    <x v="6"/>
  </r>
  <r>
    <x v="3746"/>
    <x v="3741"/>
    <x v="3744"/>
    <n v="8500"/>
    <n v="202"/>
    <x v="2"/>
    <x v="0"/>
    <s v="USD"/>
    <n v="1475918439"/>
    <n v="1473326439"/>
    <b v="0"/>
    <n v="1"/>
    <x v="1"/>
    <x v="6"/>
    <n v="2.3764705882352941"/>
    <n v="202"/>
    <x v="1"/>
    <x v="6"/>
  </r>
  <r>
    <x v="3747"/>
    <x v="3742"/>
    <x v="3745"/>
    <n v="2500"/>
    <n v="25"/>
    <x v="2"/>
    <x v="1"/>
    <s v="GBP"/>
    <n v="1436137140"/>
    <n v="1433833896"/>
    <b v="0"/>
    <n v="1"/>
    <x v="1"/>
    <x v="6"/>
    <n v="1"/>
    <n v="25"/>
    <x v="1"/>
    <x v="6"/>
  </r>
  <r>
    <x v="3748"/>
    <x v="3743"/>
    <x v="3746"/>
    <n v="5000"/>
    <n v="5176"/>
    <x v="0"/>
    <x v="0"/>
    <s v="USD"/>
    <n v="1455602340"/>
    <n v="1453827436"/>
    <b v="0"/>
    <n v="52"/>
    <x v="0"/>
    <x v="40"/>
    <n v="103.52"/>
    <n v="99.538461538461533"/>
    <x v="1"/>
    <x v="40"/>
  </r>
  <r>
    <x v="3749"/>
    <x v="3744"/>
    <x v="3747"/>
    <n v="500"/>
    <n v="525"/>
    <x v="0"/>
    <x v="0"/>
    <s v="USD"/>
    <n v="1461902340"/>
    <n v="1459220588"/>
    <b v="0"/>
    <n v="7"/>
    <x v="0"/>
    <x v="40"/>
    <n v="105"/>
    <n v="75"/>
    <x v="1"/>
    <x v="40"/>
  </r>
  <r>
    <x v="3750"/>
    <x v="3745"/>
    <x v="3748"/>
    <n v="6000"/>
    <n v="6027"/>
    <x v="0"/>
    <x v="0"/>
    <s v="USD"/>
    <n v="1423555140"/>
    <n v="1421105608"/>
    <b v="0"/>
    <n v="28"/>
    <x v="0"/>
    <x v="40"/>
    <n v="100.44999999999999"/>
    <n v="215.25"/>
    <x v="1"/>
    <x v="40"/>
  </r>
  <r>
    <x v="3751"/>
    <x v="3746"/>
    <x v="3749"/>
    <n v="1000"/>
    <n v="1326"/>
    <x v="0"/>
    <x v="0"/>
    <s v="USD"/>
    <n v="1459641073"/>
    <n v="1454460673"/>
    <b v="0"/>
    <n v="11"/>
    <x v="0"/>
    <x v="40"/>
    <n v="132.6"/>
    <n v="120.54545454545455"/>
    <x v="1"/>
    <x v="40"/>
  </r>
  <r>
    <x v="3752"/>
    <x v="3747"/>
    <x v="3750"/>
    <n v="500"/>
    <n v="565"/>
    <x v="0"/>
    <x v="1"/>
    <s v="GBP"/>
    <n v="1476651600"/>
    <n v="1473189335"/>
    <b v="0"/>
    <n v="15"/>
    <x v="0"/>
    <x v="40"/>
    <n v="112.99999999999999"/>
    <n v="37.666666666666664"/>
    <x v="1"/>
    <x v="40"/>
  </r>
  <r>
    <x v="3753"/>
    <x v="3748"/>
    <x v="3751"/>
    <n v="5000"/>
    <n v="5167"/>
    <x v="0"/>
    <x v="0"/>
    <s v="USD"/>
    <n v="1433289600"/>
    <n v="1430768800"/>
    <b v="0"/>
    <n v="30"/>
    <x v="0"/>
    <x v="40"/>
    <n v="103.34"/>
    <n v="172.23333333333332"/>
    <x v="1"/>
    <x v="40"/>
  </r>
  <r>
    <x v="3754"/>
    <x v="3749"/>
    <x v="3752"/>
    <n v="2500"/>
    <n v="3000"/>
    <x v="0"/>
    <x v="0"/>
    <s v="USD"/>
    <n v="1406350740"/>
    <n v="1403125737"/>
    <b v="0"/>
    <n v="27"/>
    <x v="0"/>
    <x v="40"/>
    <n v="120"/>
    <n v="111.11111111111111"/>
    <x v="1"/>
    <x v="40"/>
  </r>
  <r>
    <x v="3755"/>
    <x v="3750"/>
    <x v="3753"/>
    <n v="550"/>
    <n v="713"/>
    <x v="0"/>
    <x v="1"/>
    <s v="GBP"/>
    <n v="1460753307"/>
    <n v="1458161307"/>
    <b v="0"/>
    <n v="28"/>
    <x v="0"/>
    <x v="40"/>
    <n v="129.63636363636363"/>
    <n v="25.464285714285715"/>
    <x v="1"/>
    <x v="40"/>
  </r>
  <r>
    <x v="3756"/>
    <x v="3751"/>
    <x v="3754"/>
    <n v="4500"/>
    <n v="4550"/>
    <x v="0"/>
    <x v="0"/>
    <s v="USD"/>
    <n v="1402515198"/>
    <n v="1399923198"/>
    <b v="0"/>
    <n v="17"/>
    <x v="0"/>
    <x v="40"/>
    <n v="101.11111111111111"/>
    <n v="267.64705882352939"/>
    <x v="1"/>
    <x v="40"/>
  </r>
  <r>
    <x v="3757"/>
    <x v="3752"/>
    <x v="3755"/>
    <n v="3500"/>
    <n v="3798"/>
    <x v="0"/>
    <x v="0"/>
    <s v="USD"/>
    <n v="1417465515"/>
    <n v="1415737515"/>
    <b v="0"/>
    <n v="50"/>
    <x v="0"/>
    <x v="40"/>
    <n v="108.51428571428572"/>
    <n v="75.959999999999994"/>
    <x v="1"/>
    <x v="40"/>
  </r>
  <r>
    <x v="3758"/>
    <x v="3753"/>
    <x v="3756"/>
    <n v="1500"/>
    <n v="1535"/>
    <x v="0"/>
    <x v="0"/>
    <s v="USD"/>
    <n v="1400475600"/>
    <n v="1397819938"/>
    <b v="0"/>
    <n v="26"/>
    <x v="0"/>
    <x v="40"/>
    <n v="102.33333333333334"/>
    <n v="59.03846153846154"/>
    <x v="1"/>
    <x v="40"/>
  </r>
  <r>
    <x v="3759"/>
    <x v="3754"/>
    <x v="3757"/>
    <n v="4000"/>
    <n v="4409.7700000000004"/>
    <x v="0"/>
    <x v="0"/>
    <s v="USD"/>
    <n v="1440556553"/>
    <n v="1435372553"/>
    <b v="0"/>
    <n v="88"/>
    <x v="0"/>
    <x v="40"/>
    <n v="110.24425000000002"/>
    <n v="50.111022727272733"/>
    <x v="1"/>
    <x v="40"/>
  </r>
  <r>
    <x v="3760"/>
    <x v="3755"/>
    <x v="3758"/>
    <n v="5000"/>
    <n v="5050.7700000000004"/>
    <x v="0"/>
    <x v="0"/>
    <s v="USD"/>
    <n v="1399293386"/>
    <n v="1397133386"/>
    <b v="0"/>
    <n v="91"/>
    <x v="0"/>
    <x v="40"/>
    <n v="101.0154"/>
    <n v="55.502967032967035"/>
    <x v="1"/>
    <x v="40"/>
  </r>
  <r>
    <x v="3761"/>
    <x v="3756"/>
    <x v="3759"/>
    <n v="500"/>
    <n v="500"/>
    <x v="0"/>
    <x v="1"/>
    <s v="GBP"/>
    <n v="1439247600"/>
    <n v="1434625937"/>
    <b v="0"/>
    <n v="3"/>
    <x v="0"/>
    <x v="40"/>
    <n v="100"/>
    <n v="166.66666666666666"/>
    <x v="1"/>
    <x v="40"/>
  </r>
  <r>
    <x v="3762"/>
    <x v="3757"/>
    <x v="3760"/>
    <n v="1250"/>
    <n v="1328"/>
    <x v="0"/>
    <x v="1"/>
    <s v="GBP"/>
    <n v="1438543889"/>
    <n v="1436383889"/>
    <b v="0"/>
    <n v="28"/>
    <x v="0"/>
    <x v="40"/>
    <n v="106.24"/>
    <n v="47.428571428571431"/>
    <x v="1"/>
    <x v="40"/>
  </r>
  <r>
    <x v="3763"/>
    <x v="3758"/>
    <x v="3761"/>
    <n v="5000"/>
    <n v="5000"/>
    <x v="0"/>
    <x v="0"/>
    <s v="USD"/>
    <n v="1427907626"/>
    <n v="1425319226"/>
    <b v="0"/>
    <n v="77"/>
    <x v="0"/>
    <x v="40"/>
    <n v="100"/>
    <n v="64.935064935064929"/>
    <x v="1"/>
    <x v="40"/>
  </r>
  <r>
    <x v="3764"/>
    <x v="3759"/>
    <x v="3762"/>
    <n v="1500"/>
    <n v="1500"/>
    <x v="0"/>
    <x v="0"/>
    <s v="USD"/>
    <n v="1464482160"/>
    <n v="1462824832"/>
    <b v="0"/>
    <n v="27"/>
    <x v="0"/>
    <x v="40"/>
    <n v="100"/>
    <n v="55.555555555555557"/>
    <x v="1"/>
    <x v="40"/>
  </r>
  <r>
    <x v="3765"/>
    <x v="3760"/>
    <x v="3763"/>
    <n v="7000"/>
    <n v="7942"/>
    <x v="0"/>
    <x v="0"/>
    <s v="USD"/>
    <n v="1406745482"/>
    <n v="1404153482"/>
    <b v="0"/>
    <n v="107"/>
    <x v="0"/>
    <x v="40"/>
    <n v="113.45714285714286"/>
    <n v="74.224299065420567"/>
    <x v="1"/>
    <x v="40"/>
  </r>
  <r>
    <x v="3766"/>
    <x v="3761"/>
    <x v="3764"/>
    <n v="10000"/>
    <n v="10265.01"/>
    <x v="0"/>
    <x v="0"/>
    <s v="USD"/>
    <n v="1404360045"/>
    <n v="1401336045"/>
    <b v="0"/>
    <n v="96"/>
    <x v="0"/>
    <x v="40"/>
    <n v="102.65010000000001"/>
    <n v="106.9271875"/>
    <x v="1"/>
    <x v="40"/>
  </r>
  <r>
    <x v="3767"/>
    <x v="3762"/>
    <x v="3765"/>
    <n v="2000"/>
    <n v="2335"/>
    <x v="0"/>
    <x v="0"/>
    <s v="USD"/>
    <n v="1425185940"/>
    <n v="1423960097"/>
    <b v="0"/>
    <n v="56"/>
    <x v="0"/>
    <x v="40"/>
    <n v="116.75"/>
    <n v="41.696428571428569"/>
    <x v="1"/>
    <x v="40"/>
  </r>
  <r>
    <x v="3768"/>
    <x v="3763"/>
    <x v="3766"/>
    <n v="4000"/>
    <n v="4306.1099999999997"/>
    <x v="0"/>
    <x v="0"/>
    <s v="USD"/>
    <n v="1402594090"/>
    <n v="1400002090"/>
    <b v="0"/>
    <n v="58"/>
    <x v="0"/>
    <x v="40"/>
    <n v="107.65274999999998"/>
    <n v="74.243275862068955"/>
    <x v="1"/>
    <x v="40"/>
  </r>
  <r>
    <x v="3769"/>
    <x v="3764"/>
    <x v="3767"/>
    <n v="1100"/>
    <n v="1100"/>
    <x v="0"/>
    <x v="0"/>
    <s v="USD"/>
    <n v="1460730079"/>
    <n v="1458138079"/>
    <b v="0"/>
    <n v="15"/>
    <x v="0"/>
    <x v="40"/>
    <n v="100"/>
    <n v="73.333333333333329"/>
    <x v="1"/>
    <x v="40"/>
  </r>
  <r>
    <x v="3770"/>
    <x v="3765"/>
    <x v="3768"/>
    <n v="2000"/>
    <n v="2000"/>
    <x v="0"/>
    <x v="1"/>
    <s v="GBP"/>
    <n v="1434234010"/>
    <n v="1431642010"/>
    <b v="0"/>
    <n v="20"/>
    <x v="0"/>
    <x v="40"/>
    <n v="100"/>
    <n v="100"/>
    <x v="1"/>
    <x v="40"/>
  </r>
  <r>
    <x v="3771"/>
    <x v="3766"/>
    <x v="3769"/>
    <n v="1000"/>
    <n v="1460"/>
    <x v="0"/>
    <x v="0"/>
    <s v="USD"/>
    <n v="1463529600"/>
    <n v="1462307652"/>
    <b v="0"/>
    <n v="38"/>
    <x v="0"/>
    <x v="40"/>
    <n v="146"/>
    <n v="38.421052631578945"/>
    <x v="1"/>
    <x v="40"/>
  </r>
  <r>
    <x v="3772"/>
    <x v="3767"/>
    <x v="3770"/>
    <n v="5000"/>
    <n v="5510"/>
    <x v="0"/>
    <x v="0"/>
    <s v="USD"/>
    <n v="1480399200"/>
    <n v="1478616506"/>
    <b v="0"/>
    <n v="33"/>
    <x v="0"/>
    <x v="40"/>
    <n v="110.2"/>
    <n v="166.96969696969697"/>
    <x v="1"/>
    <x v="40"/>
  </r>
  <r>
    <x v="3773"/>
    <x v="3768"/>
    <x v="3771"/>
    <n v="5000"/>
    <n v="5410"/>
    <x v="0"/>
    <x v="0"/>
    <s v="USD"/>
    <n v="1479175680"/>
    <n v="1476317247"/>
    <b v="0"/>
    <n v="57"/>
    <x v="0"/>
    <x v="40"/>
    <n v="108.2"/>
    <n v="94.912280701754383"/>
    <x v="1"/>
    <x v="40"/>
  </r>
  <r>
    <x v="3774"/>
    <x v="3769"/>
    <x v="3772"/>
    <n v="2500"/>
    <n v="2500"/>
    <x v="0"/>
    <x v="5"/>
    <s v="CAD"/>
    <n v="1428606055"/>
    <n v="1427223655"/>
    <b v="0"/>
    <n v="25"/>
    <x v="0"/>
    <x v="40"/>
    <n v="100"/>
    <n v="100"/>
    <x v="1"/>
    <x v="40"/>
  </r>
  <r>
    <x v="3775"/>
    <x v="3770"/>
    <x v="3773"/>
    <n v="2000"/>
    <n v="2005"/>
    <x v="0"/>
    <x v="0"/>
    <s v="USD"/>
    <n v="1428552000"/>
    <n v="1426199843"/>
    <b v="0"/>
    <n v="14"/>
    <x v="0"/>
    <x v="40"/>
    <n v="100.25"/>
    <n v="143.21428571428572"/>
    <x v="1"/>
    <x v="40"/>
  </r>
  <r>
    <x v="3776"/>
    <x v="3771"/>
    <x v="3774"/>
    <n v="8000"/>
    <n v="8537"/>
    <x v="0"/>
    <x v="0"/>
    <s v="USD"/>
    <n v="1406854800"/>
    <n v="1403599778"/>
    <b v="0"/>
    <n v="94"/>
    <x v="0"/>
    <x v="40"/>
    <n v="106.71250000000001"/>
    <n v="90.819148936170208"/>
    <x v="1"/>
    <x v="40"/>
  </r>
  <r>
    <x v="3777"/>
    <x v="3772"/>
    <x v="3775"/>
    <n v="2000"/>
    <n v="2864"/>
    <x v="0"/>
    <x v="0"/>
    <s v="USD"/>
    <n v="1411790400"/>
    <n v="1409884821"/>
    <b v="0"/>
    <n v="59"/>
    <x v="0"/>
    <x v="40"/>
    <n v="143.19999999999999"/>
    <n v="48.542372881355931"/>
    <x v="1"/>
    <x v="40"/>
  </r>
  <r>
    <x v="3778"/>
    <x v="3773"/>
    <x v="3776"/>
    <n v="2400"/>
    <n v="2521"/>
    <x v="0"/>
    <x v="0"/>
    <s v="USD"/>
    <n v="1423942780"/>
    <n v="1418758780"/>
    <b v="0"/>
    <n v="36"/>
    <x v="0"/>
    <x v="40"/>
    <n v="105.04166666666667"/>
    <n v="70.027777777777771"/>
    <x v="1"/>
    <x v="40"/>
  </r>
  <r>
    <x v="3779"/>
    <x v="3774"/>
    <x v="3777"/>
    <n v="15000"/>
    <n v="15597"/>
    <x v="0"/>
    <x v="0"/>
    <s v="USD"/>
    <n v="1459010340"/>
    <n v="1456421940"/>
    <b v="0"/>
    <n v="115"/>
    <x v="0"/>
    <x v="40"/>
    <n v="103.98"/>
    <n v="135.62608695652173"/>
    <x v="1"/>
    <x v="40"/>
  </r>
  <r>
    <x v="3780"/>
    <x v="3775"/>
    <x v="3778"/>
    <n v="2500"/>
    <n v="3000"/>
    <x v="0"/>
    <x v="0"/>
    <s v="USD"/>
    <n v="1436817960"/>
    <n v="1433999785"/>
    <b v="0"/>
    <n v="30"/>
    <x v="0"/>
    <x v="40"/>
    <n v="120"/>
    <n v="100"/>
    <x v="1"/>
    <x v="40"/>
  </r>
  <r>
    <x v="3781"/>
    <x v="3776"/>
    <x v="3779"/>
    <n v="4500"/>
    <n v="4935"/>
    <x v="0"/>
    <x v="0"/>
    <s v="USD"/>
    <n v="1410210685"/>
    <n v="1408050685"/>
    <b v="0"/>
    <n v="52"/>
    <x v="0"/>
    <x v="40"/>
    <n v="109.66666666666667"/>
    <n v="94.90384615384616"/>
    <x v="1"/>
    <x v="40"/>
  </r>
  <r>
    <x v="3782"/>
    <x v="3777"/>
    <x v="3780"/>
    <n v="2000"/>
    <n v="2035"/>
    <x v="0"/>
    <x v="1"/>
    <s v="GBP"/>
    <n v="1469401200"/>
    <n v="1466887297"/>
    <b v="0"/>
    <n v="27"/>
    <x v="0"/>
    <x v="40"/>
    <n v="101.75"/>
    <n v="75.370370370370367"/>
    <x v="1"/>
    <x v="40"/>
  </r>
  <r>
    <x v="3783"/>
    <x v="3778"/>
    <x v="3781"/>
    <n v="1200"/>
    <n v="1547"/>
    <x v="0"/>
    <x v="0"/>
    <s v="USD"/>
    <n v="1458057600"/>
    <n v="1455938520"/>
    <b v="0"/>
    <n v="24"/>
    <x v="0"/>
    <x v="40"/>
    <n v="128.91666666666666"/>
    <n v="64.458333333333329"/>
    <x v="1"/>
    <x v="40"/>
  </r>
  <r>
    <x v="3784"/>
    <x v="3779"/>
    <x v="3782"/>
    <n v="1000"/>
    <n v="1150"/>
    <x v="0"/>
    <x v="5"/>
    <s v="CAD"/>
    <n v="1468193532"/>
    <n v="1465601532"/>
    <b v="0"/>
    <n v="10"/>
    <x v="0"/>
    <x v="40"/>
    <n v="114.99999999999999"/>
    <n v="115"/>
    <x v="1"/>
    <x v="40"/>
  </r>
  <r>
    <x v="3785"/>
    <x v="3780"/>
    <x v="3783"/>
    <n v="2000"/>
    <n v="3015"/>
    <x v="0"/>
    <x v="1"/>
    <s v="GBP"/>
    <n v="1470132180"/>
    <n v="1467040769"/>
    <b v="0"/>
    <n v="30"/>
    <x v="0"/>
    <x v="40"/>
    <n v="150.75"/>
    <n v="100.5"/>
    <x v="1"/>
    <x v="40"/>
  </r>
  <r>
    <x v="3786"/>
    <x v="3781"/>
    <x v="3784"/>
    <n v="6000"/>
    <n v="6658"/>
    <x v="0"/>
    <x v="0"/>
    <s v="USD"/>
    <n v="1464310475"/>
    <n v="1461718475"/>
    <b v="0"/>
    <n v="71"/>
    <x v="0"/>
    <x v="40"/>
    <n v="110.96666666666665"/>
    <n v="93.774647887323937"/>
    <x v="1"/>
    <x v="40"/>
  </r>
  <r>
    <x v="3787"/>
    <x v="3782"/>
    <x v="3785"/>
    <n v="350"/>
    <n v="351"/>
    <x v="0"/>
    <x v="0"/>
    <s v="USD"/>
    <n v="1436587140"/>
    <n v="1434113406"/>
    <b v="0"/>
    <n v="10"/>
    <x v="0"/>
    <x v="40"/>
    <n v="100.28571428571429"/>
    <n v="35.1"/>
    <x v="1"/>
    <x v="40"/>
  </r>
  <r>
    <x v="3788"/>
    <x v="3783"/>
    <x v="3786"/>
    <n v="75000"/>
    <n v="500"/>
    <x v="2"/>
    <x v="0"/>
    <s v="USD"/>
    <n v="1450887480"/>
    <n v="1448469719"/>
    <b v="0"/>
    <n v="1"/>
    <x v="1"/>
    <x v="40"/>
    <n v="0.66666666666666674"/>
    <n v="500"/>
    <x v="1"/>
    <x v="40"/>
  </r>
  <r>
    <x v="3789"/>
    <x v="3784"/>
    <x v="3787"/>
    <n v="3550"/>
    <n v="116"/>
    <x v="2"/>
    <x v="1"/>
    <s v="GBP"/>
    <n v="1434395418"/>
    <n v="1431630618"/>
    <b v="0"/>
    <n v="4"/>
    <x v="1"/>
    <x v="40"/>
    <n v="3.267605633802817"/>
    <n v="29"/>
    <x v="1"/>
    <x v="40"/>
  </r>
  <r>
    <x v="3790"/>
    <x v="3785"/>
    <x v="3788"/>
    <n v="15000"/>
    <n v="0"/>
    <x v="2"/>
    <x v="0"/>
    <s v="USD"/>
    <n v="1479834023"/>
    <n v="1477238423"/>
    <b v="0"/>
    <n v="0"/>
    <x v="1"/>
    <x v="40"/>
    <n v="0"/>
    <e v="#DIV/0!"/>
    <x v="1"/>
    <x v="40"/>
  </r>
  <r>
    <x v="3791"/>
    <x v="3786"/>
    <x v="3789"/>
    <n v="1500"/>
    <n v="0"/>
    <x v="2"/>
    <x v="0"/>
    <s v="USD"/>
    <n v="1404664592"/>
    <n v="1399480592"/>
    <b v="0"/>
    <n v="0"/>
    <x v="1"/>
    <x v="40"/>
    <n v="0"/>
    <e v="#DIV/0!"/>
    <x v="1"/>
    <x v="40"/>
  </r>
  <r>
    <x v="3792"/>
    <x v="3787"/>
    <x v="3790"/>
    <n v="12500"/>
    <n v="35"/>
    <x v="2"/>
    <x v="0"/>
    <s v="USD"/>
    <n v="1436957022"/>
    <n v="1434365022"/>
    <b v="0"/>
    <n v="2"/>
    <x v="1"/>
    <x v="40"/>
    <n v="0.27999999999999997"/>
    <n v="17.5"/>
    <x v="1"/>
    <x v="40"/>
  </r>
  <r>
    <x v="3793"/>
    <x v="3788"/>
    <x v="3791"/>
    <n v="7000"/>
    <n v="4176"/>
    <x v="2"/>
    <x v="0"/>
    <s v="USD"/>
    <n v="1418769129"/>
    <n v="1416954729"/>
    <b v="0"/>
    <n v="24"/>
    <x v="1"/>
    <x v="40"/>
    <n v="59.657142857142851"/>
    <n v="174"/>
    <x v="1"/>
    <x v="40"/>
  </r>
  <r>
    <x v="3794"/>
    <x v="3789"/>
    <x v="3792"/>
    <n v="5000"/>
    <n v="50"/>
    <x v="2"/>
    <x v="1"/>
    <s v="GBP"/>
    <n v="1433685354"/>
    <n v="1431093354"/>
    <b v="0"/>
    <n v="1"/>
    <x v="1"/>
    <x v="40"/>
    <n v="1"/>
    <n v="50"/>
    <x v="1"/>
    <x v="40"/>
  </r>
  <r>
    <x v="3795"/>
    <x v="3790"/>
    <x v="3793"/>
    <n v="600"/>
    <n v="10"/>
    <x v="2"/>
    <x v="1"/>
    <s v="GBP"/>
    <n v="1440801000"/>
    <n v="1437042490"/>
    <b v="0"/>
    <n v="2"/>
    <x v="1"/>
    <x v="40"/>
    <n v="1.6666666666666667"/>
    <n v="5"/>
    <x v="1"/>
    <x v="40"/>
  </r>
  <r>
    <x v="3796"/>
    <x v="3791"/>
    <x v="3794"/>
    <n v="22500"/>
    <n v="1"/>
    <x v="2"/>
    <x v="0"/>
    <s v="USD"/>
    <n v="1484354556"/>
    <n v="1479170556"/>
    <b v="0"/>
    <n v="1"/>
    <x v="1"/>
    <x v="40"/>
    <n v="4.4444444444444444E-3"/>
    <n v="1"/>
    <x v="1"/>
    <x v="40"/>
  </r>
  <r>
    <x v="3797"/>
    <x v="3792"/>
    <x v="3795"/>
    <n v="6000"/>
    <n v="5380"/>
    <x v="2"/>
    <x v="0"/>
    <s v="USD"/>
    <n v="1429564165"/>
    <n v="1426972165"/>
    <b v="0"/>
    <n v="37"/>
    <x v="1"/>
    <x v="40"/>
    <n v="89.666666666666657"/>
    <n v="145.40540540540542"/>
    <x v="1"/>
    <x v="40"/>
  </r>
  <r>
    <x v="3798"/>
    <x v="3793"/>
    <x v="3796"/>
    <n v="70000"/>
    <n v="1025"/>
    <x v="2"/>
    <x v="0"/>
    <s v="USD"/>
    <n v="1407691248"/>
    <n v="1405099248"/>
    <b v="0"/>
    <n v="5"/>
    <x v="1"/>
    <x v="40"/>
    <n v="1.4642857142857144"/>
    <n v="205"/>
    <x v="1"/>
    <x v="40"/>
  </r>
  <r>
    <x v="3799"/>
    <x v="3794"/>
    <x v="3797"/>
    <n v="10000"/>
    <n v="402"/>
    <x v="2"/>
    <x v="0"/>
    <s v="USD"/>
    <n v="1457734843"/>
    <n v="1455142843"/>
    <b v="0"/>
    <n v="4"/>
    <x v="1"/>
    <x v="40"/>
    <n v="4.0199999999999996"/>
    <n v="100.5"/>
    <x v="1"/>
    <x v="40"/>
  </r>
  <r>
    <x v="3800"/>
    <x v="3795"/>
    <x v="3798"/>
    <n v="22000"/>
    <n v="881"/>
    <x v="2"/>
    <x v="0"/>
    <s v="USD"/>
    <n v="1420952340"/>
    <n v="1418146883"/>
    <b v="0"/>
    <n v="16"/>
    <x v="1"/>
    <x v="40"/>
    <n v="4.004545454545454"/>
    <n v="55.0625"/>
    <x v="1"/>
    <x v="40"/>
  </r>
  <r>
    <x v="3801"/>
    <x v="3796"/>
    <x v="3799"/>
    <n v="5000"/>
    <n v="426"/>
    <x v="2"/>
    <x v="0"/>
    <s v="USD"/>
    <n v="1420215216"/>
    <n v="1417536816"/>
    <b v="0"/>
    <n v="9"/>
    <x v="1"/>
    <x v="40"/>
    <n v="8.52"/>
    <n v="47.333333333333336"/>
    <x v="1"/>
    <x v="40"/>
  </r>
  <r>
    <x v="3802"/>
    <x v="3797"/>
    <x v="3800"/>
    <n v="3000"/>
    <n v="0"/>
    <x v="2"/>
    <x v="0"/>
    <s v="USD"/>
    <n v="1445482906"/>
    <n v="1442890906"/>
    <b v="0"/>
    <n v="0"/>
    <x v="1"/>
    <x v="40"/>
    <n v="0"/>
    <e v="#DIV/0!"/>
    <x v="1"/>
    <x v="40"/>
  </r>
  <r>
    <x v="3803"/>
    <x v="3798"/>
    <x v="3801"/>
    <n v="12000"/>
    <n v="2358"/>
    <x v="2"/>
    <x v="0"/>
    <s v="USD"/>
    <n v="1457133568"/>
    <n v="1454541568"/>
    <b v="0"/>
    <n v="40"/>
    <x v="1"/>
    <x v="40"/>
    <n v="19.650000000000002"/>
    <n v="58.95"/>
    <x v="1"/>
    <x v="40"/>
  </r>
  <r>
    <x v="3804"/>
    <x v="3799"/>
    <x v="3802"/>
    <n v="8000"/>
    <n v="0"/>
    <x v="2"/>
    <x v="0"/>
    <s v="USD"/>
    <n v="1469948400"/>
    <n v="1465172024"/>
    <b v="0"/>
    <n v="0"/>
    <x v="1"/>
    <x v="40"/>
    <n v="0"/>
    <e v="#DIV/0!"/>
    <x v="1"/>
    <x v="40"/>
  </r>
  <r>
    <x v="3805"/>
    <x v="3800"/>
    <x v="3803"/>
    <n v="150000"/>
    <n v="3"/>
    <x v="2"/>
    <x v="0"/>
    <s v="USD"/>
    <n v="1411852640"/>
    <n v="1406668640"/>
    <b v="0"/>
    <n v="2"/>
    <x v="1"/>
    <x v="40"/>
    <n v="2E-3"/>
    <n v="1.5"/>
    <x v="1"/>
    <x v="40"/>
  </r>
  <r>
    <x v="3806"/>
    <x v="3801"/>
    <x v="3804"/>
    <n v="7500"/>
    <n v="5"/>
    <x v="2"/>
    <x v="2"/>
    <s v="AUD"/>
    <n v="1404022381"/>
    <n v="1402294381"/>
    <b v="0"/>
    <n v="1"/>
    <x v="1"/>
    <x v="40"/>
    <n v="6.6666666666666666E-2"/>
    <n v="5"/>
    <x v="1"/>
    <x v="40"/>
  </r>
  <r>
    <x v="3807"/>
    <x v="3802"/>
    <x v="3805"/>
    <n v="1500"/>
    <n v="455"/>
    <x v="2"/>
    <x v="0"/>
    <s v="USD"/>
    <n v="1428097739"/>
    <n v="1427492939"/>
    <b v="0"/>
    <n v="9"/>
    <x v="1"/>
    <x v="40"/>
    <n v="30.333333333333336"/>
    <n v="50.555555555555557"/>
    <x v="1"/>
    <x v="40"/>
  </r>
  <r>
    <x v="3808"/>
    <x v="3803"/>
    <x v="3806"/>
    <n v="1000"/>
    <n v="1000"/>
    <x v="0"/>
    <x v="1"/>
    <s v="GBP"/>
    <n v="1429955619"/>
    <n v="1424775219"/>
    <b v="0"/>
    <n v="24"/>
    <x v="0"/>
    <x v="6"/>
    <n v="100"/>
    <n v="41.666666666666664"/>
    <x v="1"/>
    <x v="6"/>
  </r>
  <r>
    <x v="3809"/>
    <x v="3804"/>
    <x v="3807"/>
    <n v="2000"/>
    <n v="2025"/>
    <x v="0"/>
    <x v="1"/>
    <s v="GBP"/>
    <n v="1406761200"/>
    <n v="1402403907"/>
    <b v="0"/>
    <n v="38"/>
    <x v="0"/>
    <x v="6"/>
    <n v="101.25"/>
    <n v="53.289473684210527"/>
    <x v="1"/>
    <x v="6"/>
  </r>
  <r>
    <x v="3810"/>
    <x v="3805"/>
    <x v="3808"/>
    <n v="1500"/>
    <n v="1826"/>
    <x v="0"/>
    <x v="0"/>
    <s v="USD"/>
    <n v="1426965758"/>
    <n v="1424377358"/>
    <b v="0"/>
    <n v="26"/>
    <x v="0"/>
    <x v="6"/>
    <n v="121.73333333333333"/>
    <n v="70.230769230769226"/>
    <x v="1"/>
    <x v="6"/>
  </r>
  <r>
    <x v="3811"/>
    <x v="3806"/>
    <x v="3809"/>
    <n v="250"/>
    <n v="825"/>
    <x v="0"/>
    <x v="1"/>
    <s v="GBP"/>
    <n v="1464692400"/>
    <n v="1461769373"/>
    <b v="0"/>
    <n v="19"/>
    <x v="0"/>
    <x v="6"/>
    <n v="330"/>
    <n v="43.421052631578945"/>
    <x v="1"/>
    <x v="6"/>
  </r>
  <r>
    <x v="3812"/>
    <x v="3807"/>
    <x v="3810"/>
    <n v="2000"/>
    <n v="2191"/>
    <x v="0"/>
    <x v="5"/>
    <s v="CAD"/>
    <n v="1433131140"/>
    <n v="1429120908"/>
    <b v="0"/>
    <n v="11"/>
    <x v="0"/>
    <x v="6"/>
    <n v="109.55"/>
    <n v="199.18181818181819"/>
    <x v="1"/>
    <x v="6"/>
  </r>
  <r>
    <x v="3813"/>
    <x v="3808"/>
    <x v="3811"/>
    <n v="2100"/>
    <n v="2119.9899999999998"/>
    <x v="0"/>
    <x v="0"/>
    <s v="USD"/>
    <n v="1465940580"/>
    <n v="1462603021"/>
    <b v="0"/>
    <n v="27"/>
    <x v="0"/>
    <x v="6"/>
    <n v="100.95190476190474"/>
    <n v="78.518148148148143"/>
    <x v="1"/>
    <x v="6"/>
  </r>
  <r>
    <x v="3814"/>
    <x v="3809"/>
    <x v="3812"/>
    <n v="1500"/>
    <n v="2102"/>
    <x v="0"/>
    <x v="0"/>
    <s v="USD"/>
    <n v="1427860740"/>
    <n v="1424727712"/>
    <b v="0"/>
    <n v="34"/>
    <x v="0"/>
    <x v="6"/>
    <n v="140.13333333333333"/>
    <n v="61.823529411764703"/>
    <x v="1"/>
    <x v="6"/>
  </r>
  <r>
    <x v="3815"/>
    <x v="3810"/>
    <x v="3813"/>
    <n v="1000"/>
    <n v="1000.01"/>
    <x v="0"/>
    <x v="1"/>
    <s v="GBP"/>
    <n v="1440111600"/>
    <n v="1437545657"/>
    <b v="0"/>
    <n v="20"/>
    <x v="0"/>
    <x v="6"/>
    <n v="100.001"/>
    <n v="50.000500000000002"/>
    <x v="1"/>
    <x v="6"/>
  </r>
  <r>
    <x v="3816"/>
    <x v="3811"/>
    <x v="3814"/>
    <n v="1500"/>
    <n v="1788.57"/>
    <x v="0"/>
    <x v="0"/>
    <s v="USD"/>
    <n v="1405614823"/>
    <n v="1403022823"/>
    <b v="0"/>
    <n v="37"/>
    <x v="0"/>
    <x v="6"/>
    <n v="119.238"/>
    <n v="48.339729729729726"/>
    <x v="1"/>
    <x v="6"/>
  </r>
  <r>
    <x v="3817"/>
    <x v="3812"/>
    <x v="3815"/>
    <n v="2000"/>
    <n v="2145"/>
    <x v="0"/>
    <x v="0"/>
    <s v="USD"/>
    <n v="1445659140"/>
    <n v="1444236216"/>
    <b v="0"/>
    <n v="20"/>
    <x v="0"/>
    <x v="6"/>
    <n v="107.25"/>
    <n v="107.25"/>
    <x v="1"/>
    <x v="6"/>
  </r>
  <r>
    <x v="3818"/>
    <x v="3813"/>
    <x v="3816"/>
    <n v="250"/>
    <n v="570"/>
    <x v="0"/>
    <x v="0"/>
    <s v="USD"/>
    <n v="1426187582"/>
    <n v="1423599182"/>
    <b v="0"/>
    <n v="10"/>
    <x v="0"/>
    <x v="6"/>
    <n v="227.99999999999997"/>
    <n v="57"/>
    <x v="1"/>
    <x v="6"/>
  </r>
  <r>
    <x v="3819"/>
    <x v="3814"/>
    <x v="3705"/>
    <n v="1000"/>
    <n v="1064"/>
    <x v="0"/>
    <x v="0"/>
    <s v="USD"/>
    <n v="1437166920"/>
    <n v="1435554104"/>
    <b v="0"/>
    <n v="26"/>
    <x v="0"/>
    <x v="6"/>
    <n v="106.4"/>
    <n v="40.92307692307692"/>
    <x v="1"/>
    <x v="6"/>
  </r>
  <r>
    <x v="3820"/>
    <x v="3815"/>
    <x v="3817"/>
    <n v="300"/>
    <n v="430"/>
    <x v="0"/>
    <x v="1"/>
    <s v="GBP"/>
    <n v="1436110717"/>
    <n v="1433518717"/>
    <b v="0"/>
    <n v="20"/>
    <x v="0"/>
    <x v="6"/>
    <n v="143.33333333333334"/>
    <n v="21.5"/>
    <x v="1"/>
    <x v="6"/>
  </r>
  <r>
    <x v="3821"/>
    <x v="3816"/>
    <x v="3818"/>
    <n v="3500"/>
    <n v="3659"/>
    <x v="0"/>
    <x v="0"/>
    <s v="USD"/>
    <n v="1451881207"/>
    <n v="1449116407"/>
    <b v="0"/>
    <n v="46"/>
    <x v="0"/>
    <x v="6"/>
    <n v="104.54285714285714"/>
    <n v="79.543478260869563"/>
    <x v="1"/>
    <x v="6"/>
  </r>
  <r>
    <x v="3822"/>
    <x v="3817"/>
    <x v="3819"/>
    <n v="5000"/>
    <n v="5501"/>
    <x v="0"/>
    <x v="12"/>
    <s v="EUR"/>
    <n v="1453244340"/>
    <n v="1448136417"/>
    <b v="0"/>
    <n v="76"/>
    <x v="0"/>
    <x v="6"/>
    <n v="110.02000000000001"/>
    <n v="72.381578947368425"/>
    <x v="1"/>
    <x v="6"/>
  </r>
  <r>
    <x v="3823"/>
    <x v="3818"/>
    <x v="3820"/>
    <n v="2500"/>
    <n v="2650"/>
    <x v="0"/>
    <x v="0"/>
    <s v="USD"/>
    <n v="1437364740"/>
    <n v="1434405044"/>
    <b v="0"/>
    <n v="41"/>
    <x v="0"/>
    <x v="6"/>
    <n v="106"/>
    <n v="64.634146341463421"/>
    <x v="1"/>
    <x v="6"/>
  </r>
  <r>
    <x v="3824"/>
    <x v="3819"/>
    <x v="3821"/>
    <n v="250"/>
    <n v="270"/>
    <x v="0"/>
    <x v="1"/>
    <s v="GBP"/>
    <n v="1470058860"/>
    <n v="1469026903"/>
    <b v="0"/>
    <n v="7"/>
    <x v="0"/>
    <x v="6"/>
    <n v="108"/>
    <n v="38.571428571428569"/>
    <x v="1"/>
    <x v="6"/>
  </r>
  <r>
    <x v="3825"/>
    <x v="3820"/>
    <x v="3822"/>
    <n v="5000"/>
    <n v="5271"/>
    <x v="0"/>
    <x v="0"/>
    <s v="USD"/>
    <n v="1434505214"/>
    <n v="1432690814"/>
    <b v="0"/>
    <n v="49"/>
    <x v="0"/>
    <x v="6"/>
    <n v="105.42"/>
    <n v="107.57142857142857"/>
    <x v="1"/>
    <x v="6"/>
  </r>
  <r>
    <x v="3826"/>
    <x v="3821"/>
    <x v="3823"/>
    <n v="600"/>
    <n v="715"/>
    <x v="0"/>
    <x v="1"/>
    <s v="GBP"/>
    <n v="1430993394"/>
    <n v="1428401394"/>
    <b v="0"/>
    <n v="26"/>
    <x v="0"/>
    <x v="6"/>
    <n v="119.16666666666667"/>
    <n v="27.5"/>
    <x v="1"/>
    <x v="6"/>
  </r>
  <r>
    <x v="3827"/>
    <x v="3822"/>
    <x v="3824"/>
    <n v="3000"/>
    <n v="4580"/>
    <x v="0"/>
    <x v="1"/>
    <s v="GBP"/>
    <n v="1427414400"/>
    <n v="1422656201"/>
    <b v="0"/>
    <n v="65"/>
    <x v="0"/>
    <x v="6"/>
    <n v="152.66666666666666"/>
    <n v="70.461538461538467"/>
    <x v="1"/>
    <x v="6"/>
  </r>
  <r>
    <x v="3828"/>
    <x v="3823"/>
    <x v="3825"/>
    <n v="5000"/>
    <n v="5000"/>
    <x v="0"/>
    <x v="0"/>
    <s v="USD"/>
    <n v="1420033187"/>
    <n v="1414845587"/>
    <b v="0"/>
    <n v="28"/>
    <x v="0"/>
    <x v="6"/>
    <n v="100"/>
    <n v="178.57142857142858"/>
    <x v="1"/>
    <x v="6"/>
  </r>
  <r>
    <x v="3829"/>
    <x v="3824"/>
    <x v="3826"/>
    <n v="500"/>
    <n v="501"/>
    <x v="0"/>
    <x v="0"/>
    <s v="USD"/>
    <n v="1472676371"/>
    <n v="1470948371"/>
    <b v="0"/>
    <n v="8"/>
    <x v="0"/>
    <x v="6"/>
    <n v="100.2"/>
    <n v="62.625"/>
    <x v="1"/>
    <x v="6"/>
  </r>
  <r>
    <x v="3830"/>
    <x v="3825"/>
    <x v="3827"/>
    <n v="100"/>
    <n v="225"/>
    <x v="0"/>
    <x v="0"/>
    <s v="USD"/>
    <n v="1464371211"/>
    <n v="1463161611"/>
    <b v="0"/>
    <n v="3"/>
    <x v="0"/>
    <x v="6"/>
    <n v="225"/>
    <n v="75"/>
    <x v="1"/>
    <x v="6"/>
  </r>
  <r>
    <x v="3831"/>
    <x v="3826"/>
    <x v="3828"/>
    <n v="500"/>
    <n v="530.11"/>
    <x v="0"/>
    <x v="0"/>
    <s v="USD"/>
    <n v="1415222545"/>
    <n v="1413404545"/>
    <b v="0"/>
    <n v="9"/>
    <x v="0"/>
    <x v="6"/>
    <n v="106.02199999999999"/>
    <n v="58.901111111111113"/>
    <x v="1"/>
    <x v="6"/>
  </r>
  <r>
    <x v="3832"/>
    <x v="3827"/>
    <x v="3829"/>
    <n v="1200"/>
    <n v="1256"/>
    <x v="0"/>
    <x v="0"/>
    <s v="USD"/>
    <n v="1455936335"/>
    <n v="1452048335"/>
    <b v="0"/>
    <n v="9"/>
    <x v="0"/>
    <x v="6"/>
    <n v="104.66666666666666"/>
    <n v="139.55555555555554"/>
    <x v="1"/>
    <x v="6"/>
  </r>
  <r>
    <x v="3833"/>
    <x v="3828"/>
    <x v="3830"/>
    <n v="1200"/>
    <n v="1400"/>
    <x v="0"/>
    <x v="5"/>
    <s v="CAD"/>
    <n v="1417460940"/>
    <n v="1416516972"/>
    <b v="0"/>
    <n v="20"/>
    <x v="0"/>
    <x v="6"/>
    <n v="116.66666666666667"/>
    <n v="70"/>
    <x v="1"/>
    <x v="6"/>
  </r>
  <r>
    <x v="3834"/>
    <x v="3829"/>
    <x v="3831"/>
    <n v="3000"/>
    <n v="3271"/>
    <x v="0"/>
    <x v="1"/>
    <s v="GBP"/>
    <n v="1434624067"/>
    <n v="1432032067"/>
    <b v="0"/>
    <n v="57"/>
    <x v="0"/>
    <x v="6"/>
    <n v="109.03333333333333"/>
    <n v="57.385964912280699"/>
    <x v="1"/>
    <x v="6"/>
  </r>
  <r>
    <x v="3835"/>
    <x v="3830"/>
    <x v="3832"/>
    <n v="200"/>
    <n v="320"/>
    <x v="0"/>
    <x v="1"/>
    <s v="GBP"/>
    <n v="1461278208"/>
    <n v="1459463808"/>
    <b v="0"/>
    <n v="8"/>
    <x v="0"/>
    <x v="6"/>
    <n v="160"/>
    <n v="40"/>
    <x v="1"/>
    <x v="6"/>
  </r>
  <r>
    <x v="3836"/>
    <x v="3831"/>
    <x v="3833"/>
    <n v="800"/>
    <n v="900"/>
    <x v="0"/>
    <x v="0"/>
    <s v="USD"/>
    <n v="1470197340"/>
    <n v="1467497652"/>
    <b v="0"/>
    <n v="14"/>
    <x v="0"/>
    <x v="6"/>
    <n v="112.5"/>
    <n v="64.285714285714292"/>
    <x v="1"/>
    <x v="6"/>
  </r>
  <r>
    <x v="3837"/>
    <x v="3832"/>
    <x v="3834"/>
    <n v="2000"/>
    <n v="2042"/>
    <x v="0"/>
    <x v="1"/>
    <s v="GBP"/>
    <n v="1435947758"/>
    <n v="1432837358"/>
    <b v="0"/>
    <n v="17"/>
    <x v="0"/>
    <x v="6"/>
    <n v="102.1"/>
    <n v="120.11764705882354"/>
    <x v="1"/>
    <x v="6"/>
  </r>
  <r>
    <x v="3838"/>
    <x v="3833"/>
    <x v="3835"/>
    <n v="100000"/>
    <n v="100824"/>
    <x v="0"/>
    <x v="11"/>
    <s v="SEK"/>
    <n v="1432314209"/>
    <n v="1429722209"/>
    <b v="0"/>
    <n v="100"/>
    <x v="0"/>
    <x v="6"/>
    <n v="100.824"/>
    <n v="1008.24"/>
    <x v="1"/>
    <x v="6"/>
  </r>
  <r>
    <x v="3839"/>
    <x v="3834"/>
    <x v="3836"/>
    <n v="2000"/>
    <n v="2025"/>
    <x v="0"/>
    <x v="0"/>
    <s v="USD"/>
    <n v="1438226724"/>
    <n v="1433042724"/>
    <b v="0"/>
    <n v="32"/>
    <x v="0"/>
    <x v="6"/>
    <n v="101.25"/>
    <n v="63.28125"/>
    <x v="1"/>
    <x v="6"/>
  </r>
  <r>
    <x v="3840"/>
    <x v="3835"/>
    <x v="3837"/>
    <n v="1"/>
    <n v="65"/>
    <x v="0"/>
    <x v="1"/>
    <s v="GBP"/>
    <n v="1459180229"/>
    <n v="1457023829"/>
    <b v="0"/>
    <n v="3"/>
    <x v="0"/>
    <x v="6"/>
    <n v="6500"/>
    <n v="21.666666666666668"/>
    <x v="1"/>
    <x v="6"/>
  </r>
  <r>
    <x v="3841"/>
    <x v="3836"/>
    <x v="3838"/>
    <n v="10000"/>
    <n v="872"/>
    <x v="2"/>
    <x v="0"/>
    <s v="USD"/>
    <n v="1405882287"/>
    <n v="1400698287"/>
    <b v="1"/>
    <n v="34"/>
    <x v="1"/>
    <x v="6"/>
    <n v="8.7200000000000006"/>
    <n v="25.647058823529413"/>
    <x v="1"/>
    <x v="6"/>
  </r>
  <r>
    <x v="3842"/>
    <x v="3837"/>
    <x v="3839"/>
    <n v="5000"/>
    <n v="1097"/>
    <x v="2"/>
    <x v="1"/>
    <s v="GBP"/>
    <n v="1399809052"/>
    <n v="1397217052"/>
    <b v="1"/>
    <n v="23"/>
    <x v="1"/>
    <x v="6"/>
    <n v="21.94"/>
    <n v="47.695652173913047"/>
    <x v="1"/>
    <x v="6"/>
  </r>
  <r>
    <x v="3843"/>
    <x v="3838"/>
    <x v="3840"/>
    <n v="5000"/>
    <n v="1065"/>
    <x v="2"/>
    <x v="0"/>
    <s v="USD"/>
    <n v="1401587064"/>
    <n v="1399427064"/>
    <b v="1"/>
    <n v="19"/>
    <x v="1"/>
    <x v="6"/>
    <n v="21.3"/>
    <n v="56.05263157894737"/>
    <x v="1"/>
    <x v="6"/>
  </r>
  <r>
    <x v="3844"/>
    <x v="3839"/>
    <x v="3841"/>
    <n v="9800"/>
    <n v="4066"/>
    <x v="2"/>
    <x v="0"/>
    <s v="USD"/>
    <n v="1401778740"/>
    <n v="1399474134"/>
    <b v="1"/>
    <n v="50"/>
    <x v="1"/>
    <x v="6"/>
    <n v="41.489795918367342"/>
    <n v="81.319999999999993"/>
    <x v="1"/>
    <x v="6"/>
  </r>
  <r>
    <x v="3845"/>
    <x v="3840"/>
    <x v="3842"/>
    <n v="40000"/>
    <n v="842"/>
    <x v="2"/>
    <x v="0"/>
    <s v="USD"/>
    <n v="1443711774"/>
    <n v="1441119774"/>
    <b v="1"/>
    <n v="12"/>
    <x v="1"/>
    <x v="6"/>
    <n v="2.105"/>
    <n v="70.166666666666671"/>
    <x v="1"/>
    <x v="6"/>
  </r>
  <r>
    <x v="3846"/>
    <x v="3841"/>
    <x v="3843"/>
    <n v="7000"/>
    <n v="189"/>
    <x v="2"/>
    <x v="0"/>
    <s v="USD"/>
    <n v="1412405940"/>
    <n v="1409721542"/>
    <b v="1"/>
    <n v="8"/>
    <x v="1"/>
    <x v="6"/>
    <n v="2.7"/>
    <n v="23.625"/>
    <x v="1"/>
    <x v="6"/>
  </r>
  <r>
    <x v="3847"/>
    <x v="3842"/>
    <x v="3844"/>
    <n v="10500"/>
    <n v="1697"/>
    <x v="2"/>
    <x v="0"/>
    <s v="USD"/>
    <n v="1437283391"/>
    <n v="1433395391"/>
    <b v="1"/>
    <n v="9"/>
    <x v="1"/>
    <x v="6"/>
    <n v="16.161904761904761"/>
    <n v="188.55555555555554"/>
    <x v="1"/>
    <x v="6"/>
  </r>
  <r>
    <x v="3848"/>
    <x v="3843"/>
    <x v="3845"/>
    <n v="13000"/>
    <n v="2129"/>
    <x v="2"/>
    <x v="0"/>
    <s v="USD"/>
    <n v="1445196989"/>
    <n v="1442604989"/>
    <b v="1"/>
    <n v="43"/>
    <x v="1"/>
    <x v="6"/>
    <n v="16.376923076923077"/>
    <n v="49.511627906976742"/>
    <x v="1"/>
    <x v="6"/>
  </r>
  <r>
    <x v="3849"/>
    <x v="3844"/>
    <x v="3846"/>
    <n v="30000"/>
    <n v="2113"/>
    <x v="2"/>
    <x v="12"/>
    <s v="EUR"/>
    <n v="1434047084"/>
    <n v="1431455084"/>
    <b v="1"/>
    <n v="28"/>
    <x v="1"/>
    <x v="6"/>
    <n v="7.043333333333333"/>
    <n v="75.464285714285708"/>
    <x v="1"/>
    <x v="6"/>
  </r>
  <r>
    <x v="3850"/>
    <x v="3845"/>
    <x v="3847"/>
    <n v="1000"/>
    <n v="38"/>
    <x v="2"/>
    <x v="0"/>
    <s v="USD"/>
    <n v="1420081143"/>
    <n v="1417489143"/>
    <b v="1"/>
    <n v="4"/>
    <x v="1"/>
    <x v="6"/>
    <n v="3.8"/>
    <n v="9.5"/>
    <x v="1"/>
    <x v="6"/>
  </r>
  <r>
    <x v="3851"/>
    <x v="3846"/>
    <x v="3848"/>
    <n v="2500"/>
    <n v="852"/>
    <x v="2"/>
    <x v="1"/>
    <s v="GBP"/>
    <n v="1437129179"/>
    <n v="1434537179"/>
    <b v="1"/>
    <n v="24"/>
    <x v="1"/>
    <x v="6"/>
    <n v="34.08"/>
    <n v="35.5"/>
    <x v="1"/>
    <x v="6"/>
  </r>
  <r>
    <x v="3852"/>
    <x v="3847"/>
    <x v="3849"/>
    <n v="10000"/>
    <n v="20"/>
    <x v="2"/>
    <x v="0"/>
    <s v="USD"/>
    <n v="1427427276"/>
    <n v="1425270876"/>
    <b v="0"/>
    <n v="2"/>
    <x v="1"/>
    <x v="6"/>
    <n v="0.2"/>
    <n v="10"/>
    <x v="1"/>
    <x v="6"/>
  </r>
  <r>
    <x v="3853"/>
    <x v="3848"/>
    <x v="3850"/>
    <n v="100000"/>
    <n v="26"/>
    <x v="2"/>
    <x v="0"/>
    <s v="USD"/>
    <n v="1409602178"/>
    <n v="1406578178"/>
    <b v="0"/>
    <n v="2"/>
    <x v="1"/>
    <x v="6"/>
    <n v="2.5999999999999999E-2"/>
    <n v="13"/>
    <x v="1"/>
    <x v="6"/>
  </r>
  <r>
    <x v="3854"/>
    <x v="3849"/>
    <x v="3851"/>
    <n v="11000"/>
    <n v="1788"/>
    <x v="2"/>
    <x v="0"/>
    <s v="USD"/>
    <n v="1431206058"/>
    <n v="1428614058"/>
    <b v="0"/>
    <n v="20"/>
    <x v="1"/>
    <x v="6"/>
    <n v="16.254545454545454"/>
    <n v="89.4"/>
    <x v="1"/>
    <x v="6"/>
  </r>
  <r>
    <x v="3855"/>
    <x v="3850"/>
    <x v="3852"/>
    <n v="1000"/>
    <n v="25"/>
    <x v="2"/>
    <x v="0"/>
    <s v="USD"/>
    <n v="1427408271"/>
    <n v="1424819871"/>
    <b v="0"/>
    <n v="1"/>
    <x v="1"/>
    <x v="6"/>
    <n v="2.5"/>
    <n v="25"/>
    <x v="1"/>
    <x v="6"/>
  </r>
  <r>
    <x v="3856"/>
    <x v="3851"/>
    <x v="3853"/>
    <n v="5000"/>
    <n v="1"/>
    <x v="2"/>
    <x v="0"/>
    <s v="USD"/>
    <n v="1425833403"/>
    <n v="1423245003"/>
    <b v="0"/>
    <n v="1"/>
    <x v="1"/>
    <x v="6"/>
    <n v="0.02"/>
    <n v="1"/>
    <x v="1"/>
    <x v="6"/>
  </r>
  <r>
    <x v="3857"/>
    <x v="3852"/>
    <x v="3854"/>
    <n v="5000"/>
    <n v="260"/>
    <x v="2"/>
    <x v="0"/>
    <s v="USD"/>
    <n v="1406913120"/>
    <n v="1404927690"/>
    <b v="0"/>
    <n v="4"/>
    <x v="1"/>
    <x v="6"/>
    <n v="5.2"/>
    <n v="65"/>
    <x v="1"/>
    <x v="6"/>
  </r>
  <r>
    <x v="3858"/>
    <x v="3853"/>
    <x v="3855"/>
    <n v="500"/>
    <n v="10"/>
    <x v="2"/>
    <x v="1"/>
    <s v="GBP"/>
    <n v="1432328400"/>
    <n v="1430734844"/>
    <b v="0"/>
    <n v="1"/>
    <x v="1"/>
    <x v="6"/>
    <n v="2"/>
    <n v="10"/>
    <x v="1"/>
    <x v="6"/>
  </r>
  <r>
    <x v="3859"/>
    <x v="3854"/>
    <x v="3856"/>
    <n v="2500"/>
    <n v="1"/>
    <x v="2"/>
    <x v="0"/>
    <s v="USD"/>
    <n v="1403730000"/>
    <n v="1401485207"/>
    <b v="0"/>
    <n v="1"/>
    <x v="1"/>
    <x v="6"/>
    <n v="0.04"/>
    <n v="1"/>
    <x v="1"/>
    <x v="6"/>
  </r>
  <r>
    <x v="3860"/>
    <x v="3855"/>
    <x v="3857"/>
    <n v="6000"/>
    <n v="1060"/>
    <x v="2"/>
    <x v="0"/>
    <s v="USD"/>
    <n v="1407858710"/>
    <n v="1405266710"/>
    <b v="0"/>
    <n v="13"/>
    <x v="1"/>
    <x v="6"/>
    <n v="17.666666666666668"/>
    <n v="81.538461538461533"/>
    <x v="1"/>
    <x v="6"/>
  </r>
  <r>
    <x v="3861"/>
    <x v="3856"/>
    <x v="3858"/>
    <n v="2000"/>
    <n v="100"/>
    <x v="2"/>
    <x v="0"/>
    <s v="USD"/>
    <n v="1415828820"/>
    <n v="1412258977"/>
    <b v="0"/>
    <n v="1"/>
    <x v="1"/>
    <x v="6"/>
    <n v="5"/>
    <n v="100"/>
    <x v="1"/>
    <x v="6"/>
  </r>
  <r>
    <x v="3862"/>
    <x v="3857"/>
    <x v="3859"/>
    <n v="7500"/>
    <n v="1"/>
    <x v="2"/>
    <x v="0"/>
    <s v="USD"/>
    <n v="1473699540"/>
    <n v="1472451356"/>
    <b v="0"/>
    <n v="1"/>
    <x v="1"/>
    <x v="6"/>
    <n v="1.3333333333333334E-2"/>
    <n v="1"/>
    <x v="1"/>
    <x v="6"/>
  </r>
  <r>
    <x v="3863"/>
    <x v="3858"/>
    <x v="3860"/>
    <n v="6000"/>
    <n v="0"/>
    <x v="2"/>
    <x v="0"/>
    <s v="USD"/>
    <n v="1446739905"/>
    <n v="1441552305"/>
    <b v="0"/>
    <n v="0"/>
    <x v="1"/>
    <x v="6"/>
    <n v="0"/>
    <e v="#DIV/0!"/>
    <x v="1"/>
    <x v="6"/>
  </r>
  <r>
    <x v="3864"/>
    <x v="3859"/>
    <x v="3861"/>
    <n v="5000"/>
    <n v="60"/>
    <x v="2"/>
    <x v="0"/>
    <s v="USD"/>
    <n v="1447799054"/>
    <n v="1445203454"/>
    <b v="0"/>
    <n v="3"/>
    <x v="1"/>
    <x v="6"/>
    <n v="1.2"/>
    <n v="20"/>
    <x v="1"/>
    <x v="6"/>
  </r>
  <r>
    <x v="3865"/>
    <x v="3860"/>
    <x v="3862"/>
    <n v="2413"/>
    <n v="650"/>
    <x v="2"/>
    <x v="5"/>
    <s v="CAD"/>
    <n v="1409376600"/>
    <n v="1405957098"/>
    <b v="0"/>
    <n v="14"/>
    <x v="1"/>
    <x v="6"/>
    <n v="26.937422295897225"/>
    <n v="46.428571428571431"/>
    <x v="1"/>
    <x v="6"/>
  </r>
  <r>
    <x v="3866"/>
    <x v="3861"/>
    <x v="3863"/>
    <n v="2000"/>
    <n v="11"/>
    <x v="2"/>
    <x v="0"/>
    <s v="USD"/>
    <n v="1458703740"/>
    <n v="1454453021"/>
    <b v="0"/>
    <n v="2"/>
    <x v="1"/>
    <x v="6"/>
    <n v="0.54999999999999993"/>
    <n v="5.5"/>
    <x v="1"/>
    <x v="6"/>
  </r>
  <r>
    <x v="3867"/>
    <x v="3862"/>
    <x v="3864"/>
    <n v="2000"/>
    <n v="251"/>
    <x v="2"/>
    <x v="0"/>
    <s v="USD"/>
    <n v="1466278339"/>
    <n v="1463686339"/>
    <b v="0"/>
    <n v="5"/>
    <x v="1"/>
    <x v="6"/>
    <n v="12.55"/>
    <n v="50.2"/>
    <x v="1"/>
    <x v="6"/>
  </r>
  <r>
    <x v="3868"/>
    <x v="3863"/>
    <x v="3865"/>
    <n v="5000"/>
    <n v="10"/>
    <x v="1"/>
    <x v="1"/>
    <s v="GBP"/>
    <n v="1410191405"/>
    <n v="1408031405"/>
    <b v="0"/>
    <n v="1"/>
    <x v="1"/>
    <x v="40"/>
    <n v="0.2"/>
    <n v="10"/>
    <x v="1"/>
    <x v="40"/>
  </r>
  <r>
    <x v="3869"/>
    <x v="3864"/>
    <x v="3866"/>
    <n v="13111"/>
    <n v="452"/>
    <x v="1"/>
    <x v="0"/>
    <s v="USD"/>
    <n v="1426302660"/>
    <n v="1423761792"/>
    <b v="0"/>
    <n v="15"/>
    <x v="1"/>
    <x v="40"/>
    <n v="3.4474868431088401"/>
    <n v="30.133333333333333"/>
    <x v="1"/>
    <x v="40"/>
  </r>
  <r>
    <x v="3870"/>
    <x v="3865"/>
    <x v="3867"/>
    <n v="10000"/>
    <n v="1500"/>
    <x v="1"/>
    <x v="0"/>
    <s v="USD"/>
    <n v="1404360478"/>
    <n v="1401768478"/>
    <b v="0"/>
    <n v="10"/>
    <x v="1"/>
    <x v="40"/>
    <n v="15"/>
    <n v="150"/>
    <x v="1"/>
    <x v="40"/>
  </r>
  <r>
    <x v="3871"/>
    <x v="3866"/>
    <x v="3868"/>
    <n v="1500"/>
    <n v="40"/>
    <x v="1"/>
    <x v="0"/>
    <s v="USD"/>
    <n v="1490809450"/>
    <n v="1485629050"/>
    <b v="0"/>
    <n v="3"/>
    <x v="1"/>
    <x v="40"/>
    <n v="2.666666666666667"/>
    <n v="13.333333333333334"/>
    <x v="1"/>
    <x v="40"/>
  </r>
  <r>
    <x v="3872"/>
    <x v="3867"/>
    <x v="3869"/>
    <n v="15000"/>
    <n v="0"/>
    <x v="1"/>
    <x v="0"/>
    <s v="USD"/>
    <n v="1439522996"/>
    <n v="1435202996"/>
    <b v="0"/>
    <n v="0"/>
    <x v="1"/>
    <x v="40"/>
    <n v="0"/>
    <e v="#DIV/0!"/>
    <x v="1"/>
    <x v="40"/>
  </r>
  <r>
    <x v="3873"/>
    <x v="3868"/>
    <x v="3870"/>
    <n v="5500"/>
    <n v="0"/>
    <x v="1"/>
    <x v="0"/>
    <s v="USD"/>
    <n v="1444322535"/>
    <n v="1441730535"/>
    <b v="0"/>
    <n v="0"/>
    <x v="1"/>
    <x v="40"/>
    <n v="0"/>
    <e v="#DIV/0!"/>
    <x v="1"/>
    <x v="40"/>
  </r>
  <r>
    <x v="3874"/>
    <x v="3869"/>
    <x v="3871"/>
    <n v="620"/>
    <n v="0"/>
    <x v="1"/>
    <x v="4"/>
    <s v="NZD"/>
    <n v="1422061200"/>
    <n v="1420244622"/>
    <b v="0"/>
    <n v="0"/>
    <x v="1"/>
    <x v="40"/>
    <n v="0"/>
    <e v="#DIV/0!"/>
    <x v="1"/>
    <x v="40"/>
  </r>
  <r>
    <x v="3875"/>
    <x v="3870"/>
    <x v="3872"/>
    <n v="30000"/>
    <n v="0"/>
    <x v="1"/>
    <x v="8"/>
    <s v="DKK"/>
    <n v="1472896800"/>
    <n v="1472804365"/>
    <b v="0"/>
    <n v="0"/>
    <x v="1"/>
    <x v="40"/>
    <n v="0"/>
    <e v="#DIV/0!"/>
    <x v="1"/>
    <x v="40"/>
  </r>
  <r>
    <x v="3876"/>
    <x v="3871"/>
    <x v="3873"/>
    <n v="3900"/>
    <n v="2059"/>
    <x v="1"/>
    <x v="1"/>
    <s v="GBP"/>
    <n v="1454425128"/>
    <n v="1451833128"/>
    <b v="0"/>
    <n v="46"/>
    <x v="1"/>
    <x v="40"/>
    <n v="52.794871794871788"/>
    <n v="44.760869565217391"/>
    <x v="1"/>
    <x v="40"/>
  </r>
  <r>
    <x v="3877"/>
    <x v="3872"/>
    <x v="3874"/>
    <n v="25000"/>
    <n v="1241"/>
    <x v="1"/>
    <x v="0"/>
    <s v="USD"/>
    <n v="1481213752"/>
    <n v="1478621752"/>
    <b v="0"/>
    <n v="14"/>
    <x v="1"/>
    <x v="40"/>
    <n v="4.9639999999999995"/>
    <n v="88.642857142857139"/>
    <x v="1"/>
    <x v="40"/>
  </r>
  <r>
    <x v="3878"/>
    <x v="3873"/>
    <x v="3875"/>
    <n v="18000"/>
    <n v="10"/>
    <x v="1"/>
    <x v="0"/>
    <s v="USD"/>
    <n v="1435636740"/>
    <n v="1433014746"/>
    <b v="0"/>
    <n v="1"/>
    <x v="1"/>
    <x v="40"/>
    <n v="5.5555555555555552E-2"/>
    <n v="10"/>
    <x v="1"/>
    <x v="40"/>
  </r>
  <r>
    <x v="3879"/>
    <x v="3874"/>
    <x v="3876"/>
    <n v="15000"/>
    <n v="0"/>
    <x v="1"/>
    <x v="1"/>
    <s v="GBP"/>
    <n v="1422218396"/>
    <n v="1419626396"/>
    <b v="0"/>
    <n v="0"/>
    <x v="1"/>
    <x v="40"/>
    <n v="0"/>
    <e v="#DIV/0!"/>
    <x v="1"/>
    <x v="40"/>
  </r>
  <r>
    <x v="3880"/>
    <x v="3875"/>
    <x v="3877"/>
    <n v="7500"/>
    <n v="980"/>
    <x v="1"/>
    <x v="1"/>
    <s v="GBP"/>
    <n v="1406761200"/>
    <n v="1403724820"/>
    <b v="0"/>
    <n v="17"/>
    <x v="1"/>
    <x v="40"/>
    <n v="13.066666666666665"/>
    <n v="57.647058823529413"/>
    <x v="1"/>
    <x v="40"/>
  </r>
  <r>
    <x v="3881"/>
    <x v="3876"/>
    <x v="3878"/>
    <n v="500"/>
    <n v="25"/>
    <x v="1"/>
    <x v="0"/>
    <s v="USD"/>
    <n v="1487550399"/>
    <n v="1484958399"/>
    <b v="0"/>
    <n v="1"/>
    <x v="1"/>
    <x v="40"/>
    <n v="5"/>
    <n v="25"/>
    <x v="1"/>
    <x v="40"/>
  </r>
  <r>
    <x v="3882"/>
    <x v="3877"/>
    <x v="3879"/>
    <n v="30000"/>
    <n v="0"/>
    <x v="1"/>
    <x v="2"/>
    <s v="AUD"/>
    <n v="1454281380"/>
    <n v="1451950570"/>
    <b v="0"/>
    <n v="0"/>
    <x v="1"/>
    <x v="40"/>
    <n v="0"/>
    <e v="#DIV/0!"/>
    <x v="1"/>
    <x v="40"/>
  </r>
  <r>
    <x v="3883"/>
    <x v="3878"/>
    <x v="3880"/>
    <n v="15000"/>
    <n v="0"/>
    <x v="1"/>
    <x v="1"/>
    <s v="GBP"/>
    <n v="1409668069"/>
    <n v="1407076069"/>
    <b v="0"/>
    <n v="0"/>
    <x v="1"/>
    <x v="40"/>
    <n v="0"/>
    <e v="#DIV/0!"/>
    <x v="1"/>
    <x v="40"/>
  </r>
  <r>
    <x v="3884"/>
    <x v="3879"/>
    <x v="3881"/>
    <n v="10000"/>
    <n v="0"/>
    <x v="1"/>
    <x v="0"/>
    <s v="USD"/>
    <n v="1427479192"/>
    <n v="1425322792"/>
    <b v="0"/>
    <n v="0"/>
    <x v="1"/>
    <x v="40"/>
    <n v="0"/>
    <e v="#DIV/0!"/>
    <x v="1"/>
    <x v="40"/>
  </r>
  <r>
    <x v="3885"/>
    <x v="3880"/>
    <x v="3882"/>
    <n v="375000"/>
    <n v="0"/>
    <x v="1"/>
    <x v="0"/>
    <s v="USD"/>
    <n v="1462834191"/>
    <n v="1460242191"/>
    <b v="0"/>
    <n v="0"/>
    <x v="1"/>
    <x v="40"/>
    <n v="0"/>
    <e v="#DIV/0!"/>
    <x v="1"/>
    <x v="40"/>
  </r>
  <r>
    <x v="3886"/>
    <x v="3881"/>
    <x v="3883"/>
    <n v="10000"/>
    <n v="0"/>
    <x v="1"/>
    <x v="2"/>
    <s v="AUD"/>
    <n v="1418275702"/>
    <n v="1415683702"/>
    <b v="0"/>
    <n v="0"/>
    <x v="1"/>
    <x v="40"/>
    <n v="0"/>
    <e v="#DIV/0!"/>
    <x v="1"/>
    <x v="40"/>
  </r>
  <r>
    <x v="3887"/>
    <x v="3882"/>
    <x v="3884"/>
    <n v="2000"/>
    <n v="35"/>
    <x v="1"/>
    <x v="0"/>
    <s v="USD"/>
    <n v="1430517600"/>
    <n v="1426538129"/>
    <b v="0"/>
    <n v="2"/>
    <x v="1"/>
    <x v="40"/>
    <n v="1.7500000000000002"/>
    <n v="17.5"/>
    <x v="1"/>
    <x v="40"/>
  </r>
  <r>
    <x v="3888"/>
    <x v="3883"/>
    <x v="3885"/>
    <n v="2000"/>
    <n v="542"/>
    <x v="2"/>
    <x v="1"/>
    <s v="GBP"/>
    <n v="1488114358"/>
    <n v="1485522358"/>
    <b v="0"/>
    <n v="14"/>
    <x v="1"/>
    <x v="6"/>
    <n v="27.1"/>
    <n v="38.714285714285715"/>
    <x v="1"/>
    <x v="6"/>
  </r>
  <r>
    <x v="3889"/>
    <x v="3884"/>
    <x v="3886"/>
    <n v="8000"/>
    <n v="118"/>
    <x v="2"/>
    <x v="0"/>
    <s v="USD"/>
    <n v="1420413960"/>
    <n v="1417651630"/>
    <b v="0"/>
    <n v="9"/>
    <x v="1"/>
    <x v="6"/>
    <n v="1.4749999999999999"/>
    <n v="13.111111111111111"/>
    <x v="1"/>
    <x v="6"/>
  </r>
  <r>
    <x v="3890"/>
    <x v="3885"/>
    <x v="3887"/>
    <n v="15000"/>
    <n v="2524"/>
    <x v="2"/>
    <x v="0"/>
    <s v="USD"/>
    <n v="1439662344"/>
    <n v="1434478344"/>
    <b v="0"/>
    <n v="8"/>
    <x v="1"/>
    <x v="6"/>
    <n v="16.826666666666668"/>
    <n v="315.5"/>
    <x v="1"/>
    <x v="6"/>
  </r>
  <r>
    <x v="3891"/>
    <x v="3886"/>
    <x v="3888"/>
    <n v="800"/>
    <n v="260"/>
    <x v="2"/>
    <x v="0"/>
    <s v="USD"/>
    <n v="1427086740"/>
    <n v="1424488244"/>
    <b v="0"/>
    <n v="7"/>
    <x v="1"/>
    <x v="6"/>
    <n v="32.5"/>
    <n v="37.142857142857146"/>
    <x v="1"/>
    <x v="6"/>
  </r>
  <r>
    <x v="3892"/>
    <x v="3887"/>
    <x v="3889"/>
    <n v="1000"/>
    <n v="0"/>
    <x v="2"/>
    <x v="0"/>
    <s v="USD"/>
    <n v="1408863600"/>
    <n v="1408203557"/>
    <b v="0"/>
    <n v="0"/>
    <x v="1"/>
    <x v="6"/>
    <n v="0"/>
    <e v="#DIV/0!"/>
    <x v="1"/>
    <x v="6"/>
  </r>
  <r>
    <x v="3893"/>
    <x v="3888"/>
    <x v="3890"/>
    <n v="50000"/>
    <n v="10775"/>
    <x v="2"/>
    <x v="0"/>
    <s v="USD"/>
    <n v="1404194400"/>
    <n v="1400600840"/>
    <b v="0"/>
    <n v="84"/>
    <x v="1"/>
    <x v="6"/>
    <n v="21.55"/>
    <n v="128.27380952380952"/>
    <x v="1"/>
    <x v="6"/>
  </r>
  <r>
    <x v="3894"/>
    <x v="3889"/>
    <x v="3891"/>
    <n v="15000"/>
    <n v="520"/>
    <x v="2"/>
    <x v="0"/>
    <s v="USD"/>
    <n v="1481000340"/>
    <n v="1478386812"/>
    <b v="0"/>
    <n v="11"/>
    <x v="1"/>
    <x v="6"/>
    <n v="3.4666666666666663"/>
    <n v="47.272727272727273"/>
    <x v="1"/>
    <x v="6"/>
  </r>
  <r>
    <x v="3895"/>
    <x v="3890"/>
    <x v="3892"/>
    <n v="1000"/>
    <n v="50"/>
    <x v="2"/>
    <x v="0"/>
    <s v="USD"/>
    <n v="1425103218"/>
    <n v="1422424818"/>
    <b v="0"/>
    <n v="1"/>
    <x v="1"/>
    <x v="6"/>
    <n v="5"/>
    <n v="50"/>
    <x v="1"/>
    <x v="6"/>
  </r>
  <r>
    <x v="3896"/>
    <x v="3891"/>
    <x v="3893"/>
    <n v="1600"/>
    <n v="170"/>
    <x v="2"/>
    <x v="0"/>
    <s v="USD"/>
    <n v="1402979778"/>
    <n v="1401770178"/>
    <b v="0"/>
    <n v="4"/>
    <x v="1"/>
    <x v="6"/>
    <n v="10.625"/>
    <n v="42.5"/>
    <x v="1"/>
    <x v="6"/>
  </r>
  <r>
    <x v="3897"/>
    <x v="3892"/>
    <x v="3894"/>
    <n v="2500"/>
    <n v="440"/>
    <x v="2"/>
    <x v="4"/>
    <s v="NZD"/>
    <n v="1420750683"/>
    <n v="1418158683"/>
    <b v="0"/>
    <n v="10"/>
    <x v="1"/>
    <x v="6"/>
    <n v="17.599999999999998"/>
    <n v="44"/>
    <x v="1"/>
    <x v="6"/>
  </r>
  <r>
    <x v="3898"/>
    <x v="3893"/>
    <x v="3895"/>
    <n v="2500"/>
    <n v="814"/>
    <x v="2"/>
    <x v="1"/>
    <s v="GBP"/>
    <n v="1439827200"/>
    <n v="1436355270"/>
    <b v="0"/>
    <n v="16"/>
    <x v="1"/>
    <x v="6"/>
    <n v="32.56"/>
    <n v="50.875"/>
    <x v="1"/>
    <x v="6"/>
  </r>
  <r>
    <x v="3899"/>
    <x v="3894"/>
    <x v="3896"/>
    <n v="10000"/>
    <n v="125"/>
    <x v="2"/>
    <x v="0"/>
    <s v="USD"/>
    <n v="1407868561"/>
    <n v="1406140561"/>
    <b v="0"/>
    <n v="2"/>
    <x v="1"/>
    <x v="6"/>
    <n v="1.25"/>
    <n v="62.5"/>
    <x v="1"/>
    <x v="6"/>
  </r>
  <r>
    <x v="3900"/>
    <x v="3895"/>
    <x v="3897"/>
    <n v="2500"/>
    <n v="135"/>
    <x v="2"/>
    <x v="0"/>
    <s v="USD"/>
    <n v="1433988791"/>
    <n v="1431396791"/>
    <b v="0"/>
    <n v="5"/>
    <x v="1"/>
    <x v="6"/>
    <n v="5.4"/>
    <n v="27"/>
    <x v="1"/>
    <x v="6"/>
  </r>
  <r>
    <x v="3901"/>
    <x v="3896"/>
    <x v="3898"/>
    <n v="3000"/>
    <n v="25"/>
    <x v="2"/>
    <x v="0"/>
    <s v="USD"/>
    <n v="1450554599"/>
    <n v="1447098599"/>
    <b v="0"/>
    <n v="1"/>
    <x v="1"/>
    <x v="6"/>
    <n v="0.83333333333333337"/>
    <n v="25"/>
    <x v="1"/>
    <x v="6"/>
  </r>
  <r>
    <x v="3902"/>
    <x v="3897"/>
    <x v="3899"/>
    <n v="3000"/>
    <n v="1465"/>
    <x v="2"/>
    <x v="1"/>
    <s v="GBP"/>
    <n v="1479125642"/>
    <n v="1476962042"/>
    <b v="0"/>
    <n v="31"/>
    <x v="1"/>
    <x v="6"/>
    <n v="48.833333333333336"/>
    <n v="47.258064516129032"/>
    <x v="1"/>
    <x v="6"/>
  </r>
  <r>
    <x v="3903"/>
    <x v="3898"/>
    <x v="3900"/>
    <n v="1500"/>
    <n v="0"/>
    <x v="2"/>
    <x v="0"/>
    <s v="USD"/>
    <n v="1439581080"/>
    <n v="1435709765"/>
    <b v="0"/>
    <n v="0"/>
    <x v="1"/>
    <x v="6"/>
    <n v="0"/>
    <e v="#DIV/0!"/>
    <x v="1"/>
    <x v="6"/>
  </r>
  <r>
    <x v="3904"/>
    <x v="3899"/>
    <x v="3901"/>
    <n v="10000"/>
    <n v="3"/>
    <x v="2"/>
    <x v="0"/>
    <s v="USD"/>
    <n v="1429074240"/>
    <n v="1427866200"/>
    <b v="0"/>
    <n v="2"/>
    <x v="1"/>
    <x v="6"/>
    <n v="0.03"/>
    <n v="1.5"/>
    <x v="1"/>
    <x v="6"/>
  </r>
  <r>
    <x v="3905"/>
    <x v="3900"/>
    <x v="3902"/>
    <n v="1500"/>
    <n v="173"/>
    <x v="2"/>
    <x v="1"/>
    <s v="GBP"/>
    <n v="1434063600"/>
    <n v="1430405903"/>
    <b v="0"/>
    <n v="7"/>
    <x v="1"/>
    <x v="6"/>
    <n v="11.533333333333333"/>
    <n v="24.714285714285715"/>
    <x v="1"/>
    <x v="6"/>
  </r>
  <r>
    <x v="3906"/>
    <x v="3901"/>
    <x v="3903"/>
    <n v="1500"/>
    <n v="1010"/>
    <x v="2"/>
    <x v="1"/>
    <s v="GBP"/>
    <n v="1435325100"/>
    <n v="1432072893"/>
    <b v="0"/>
    <n v="16"/>
    <x v="1"/>
    <x v="6"/>
    <n v="67.333333333333329"/>
    <n v="63.125"/>
    <x v="1"/>
    <x v="6"/>
  </r>
  <r>
    <x v="3907"/>
    <x v="3902"/>
    <x v="3904"/>
    <n v="1000"/>
    <n v="153"/>
    <x v="2"/>
    <x v="0"/>
    <s v="USD"/>
    <n v="1414354080"/>
    <n v="1411587606"/>
    <b v="0"/>
    <n v="4"/>
    <x v="1"/>
    <x v="6"/>
    <n v="15.299999999999999"/>
    <n v="38.25"/>
    <x v="1"/>
    <x v="6"/>
  </r>
  <r>
    <x v="3908"/>
    <x v="3903"/>
    <x v="3905"/>
    <n v="750"/>
    <n v="65"/>
    <x v="2"/>
    <x v="0"/>
    <s v="USD"/>
    <n v="1406603696"/>
    <n v="1405307696"/>
    <b v="0"/>
    <n v="4"/>
    <x v="1"/>
    <x v="6"/>
    <n v="8.6666666666666679"/>
    <n v="16.25"/>
    <x v="1"/>
    <x v="6"/>
  </r>
  <r>
    <x v="3909"/>
    <x v="3904"/>
    <x v="3906"/>
    <n v="60000"/>
    <n v="135"/>
    <x v="2"/>
    <x v="0"/>
    <s v="USD"/>
    <n v="1410424642"/>
    <n v="1407832642"/>
    <b v="0"/>
    <n v="4"/>
    <x v="1"/>
    <x v="6"/>
    <n v="0.22499999999999998"/>
    <n v="33.75"/>
    <x v="1"/>
    <x v="6"/>
  </r>
  <r>
    <x v="3910"/>
    <x v="3905"/>
    <x v="3907"/>
    <n v="6000"/>
    <n v="185"/>
    <x v="2"/>
    <x v="0"/>
    <s v="USD"/>
    <n v="1441649397"/>
    <n v="1439057397"/>
    <b v="0"/>
    <n v="3"/>
    <x v="1"/>
    <x v="6"/>
    <n v="3.0833333333333335"/>
    <n v="61.666666666666664"/>
    <x v="1"/>
    <x v="6"/>
  </r>
  <r>
    <x v="3911"/>
    <x v="3906"/>
    <x v="3908"/>
    <n v="8000"/>
    <n v="2993"/>
    <x v="2"/>
    <x v="0"/>
    <s v="USD"/>
    <n v="1417033777"/>
    <n v="1414438177"/>
    <b v="0"/>
    <n v="36"/>
    <x v="1"/>
    <x v="6"/>
    <n v="37.412500000000001"/>
    <n v="83.138888888888886"/>
    <x v="1"/>
    <x v="6"/>
  </r>
  <r>
    <x v="3912"/>
    <x v="3907"/>
    <x v="3909"/>
    <n v="15000"/>
    <n v="1"/>
    <x v="2"/>
    <x v="0"/>
    <s v="USD"/>
    <n v="1429936500"/>
    <n v="1424759330"/>
    <b v="0"/>
    <n v="1"/>
    <x v="1"/>
    <x v="6"/>
    <n v="6.6666666666666671E-3"/>
    <n v="1"/>
    <x v="1"/>
    <x v="6"/>
  </r>
  <r>
    <x v="3913"/>
    <x v="3908"/>
    <x v="3910"/>
    <n v="10000"/>
    <n v="1000"/>
    <x v="2"/>
    <x v="0"/>
    <s v="USD"/>
    <n v="1448863449"/>
    <n v="1446267849"/>
    <b v="0"/>
    <n v="7"/>
    <x v="1"/>
    <x v="6"/>
    <n v="10"/>
    <n v="142.85714285714286"/>
    <x v="1"/>
    <x v="6"/>
  </r>
  <r>
    <x v="3914"/>
    <x v="3909"/>
    <x v="3911"/>
    <n v="2500"/>
    <n v="909"/>
    <x v="2"/>
    <x v="1"/>
    <s v="GBP"/>
    <n v="1431298740"/>
    <n v="1429558756"/>
    <b v="0"/>
    <n v="27"/>
    <x v="1"/>
    <x v="6"/>
    <n v="36.36"/>
    <n v="33.666666666666664"/>
    <x v="1"/>
    <x v="6"/>
  </r>
  <r>
    <x v="3915"/>
    <x v="3910"/>
    <x v="3912"/>
    <n v="1500"/>
    <n v="5"/>
    <x v="2"/>
    <x v="1"/>
    <s v="GBP"/>
    <n v="1464824309"/>
    <n v="1462232309"/>
    <b v="0"/>
    <n v="1"/>
    <x v="1"/>
    <x v="6"/>
    <n v="0.33333333333333337"/>
    <n v="5"/>
    <x v="1"/>
    <x v="6"/>
  </r>
  <r>
    <x v="3916"/>
    <x v="3911"/>
    <x v="3913"/>
    <n v="2000"/>
    <n v="0"/>
    <x v="2"/>
    <x v="8"/>
    <s v="DKK"/>
    <n v="1464952752"/>
    <n v="1462360752"/>
    <b v="0"/>
    <n v="0"/>
    <x v="1"/>
    <x v="6"/>
    <n v="0"/>
    <e v="#DIV/0!"/>
    <x v="1"/>
    <x v="6"/>
  </r>
  <r>
    <x v="3917"/>
    <x v="3912"/>
    <x v="3914"/>
    <n v="3500"/>
    <n v="10"/>
    <x v="2"/>
    <x v="1"/>
    <s v="GBP"/>
    <n v="1410439161"/>
    <n v="1407847161"/>
    <b v="0"/>
    <n v="1"/>
    <x v="1"/>
    <x v="6"/>
    <n v="0.2857142857142857"/>
    <n v="10"/>
    <x v="1"/>
    <x v="6"/>
  </r>
  <r>
    <x v="3918"/>
    <x v="3913"/>
    <x v="3915"/>
    <n v="60000"/>
    <n v="120"/>
    <x v="2"/>
    <x v="1"/>
    <s v="GBP"/>
    <n v="1407168000"/>
    <n v="1406131023"/>
    <b v="0"/>
    <n v="3"/>
    <x v="1"/>
    <x v="6"/>
    <n v="0.2"/>
    <n v="40"/>
    <x v="1"/>
    <x v="6"/>
  </r>
  <r>
    <x v="3919"/>
    <x v="3914"/>
    <x v="3916"/>
    <n v="5000"/>
    <n v="90"/>
    <x v="2"/>
    <x v="1"/>
    <s v="GBP"/>
    <n v="1453075200"/>
    <n v="1450628773"/>
    <b v="0"/>
    <n v="3"/>
    <x v="1"/>
    <x v="6"/>
    <n v="1.7999999999999998"/>
    <n v="30"/>
    <x v="1"/>
    <x v="6"/>
  </r>
  <r>
    <x v="3920"/>
    <x v="3915"/>
    <x v="3917"/>
    <n v="2500"/>
    <n v="135"/>
    <x v="2"/>
    <x v="1"/>
    <s v="GBP"/>
    <n v="1479032260"/>
    <n v="1476436660"/>
    <b v="0"/>
    <n v="3"/>
    <x v="1"/>
    <x v="6"/>
    <n v="5.4"/>
    <n v="45"/>
    <x v="1"/>
    <x v="6"/>
  </r>
  <r>
    <x v="3921"/>
    <x v="3916"/>
    <x v="3918"/>
    <n v="3000"/>
    <n v="0"/>
    <x v="2"/>
    <x v="1"/>
    <s v="GBP"/>
    <n v="1414346400"/>
    <n v="1413291655"/>
    <b v="0"/>
    <n v="0"/>
    <x v="1"/>
    <x v="6"/>
    <n v="0"/>
    <e v="#DIV/0!"/>
    <x v="1"/>
    <x v="6"/>
  </r>
  <r>
    <x v="3922"/>
    <x v="3917"/>
    <x v="3919"/>
    <n v="750"/>
    <n v="61"/>
    <x v="2"/>
    <x v="0"/>
    <s v="USD"/>
    <n v="1425337200"/>
    <n v="1421432810"/>
    <b v="0"/>
    <n v="6"/>
    <x v="1"/>
    <x v="6"/>
    <n v="8.1333333333333329"/>
    <n v="10.166666666666666"/>
    <x v="1"/>
    <x v="6"/>
  </r>
  <r>
    <x v="3923"/>
    <x v="3918"/>
    <x v="3920"/>
    <n v="11500"/>
    <n v="1384"/>
    <x v="2"/>
    <x v="1"/>
    <s v="GBP"/>
    <n v="1428622271"/>
    <n v="1426203071"/>
    <b v="0"/>
    <n v="17"/>
    <x v="1"/>
    <x v="6"/>
    <n v="12.034782608695652"/>
    <n v="81.411764705882348"/>
    <x v="1"/>
    <x v="6"/>
  </r>
  <r>
    <x v="3924"/>
    <x v="3919"/>
    <x v="3921"/>
    <n v="15000"/>
    <n v="2290"/>
    <x v="2"/>
    <x v="0"/>
    <s v="USD"/>
    <n v="1403823722"/>
    <n v="1401231722"/>
    <b v="0"/>
    <n v="40"/>
    <x v="1"/>
    <x v="6"/>
    <n v="15.266666666666667"/>
    <n v="57.25"/>
    <x v="1"/>
    <x v="6"/>
  </r>
  <r>
    <x v="3925"/>
    <x v="3920"/>
    <x v="3922"/>
    <n v="150"/>
    <n v="15"/>
    <x v="2"/>
    <x v="0"/>
    <s v="USD"/>
    <n v="1406753639"/>
    <n v="1404161639"/>
    <b v="0"/>
    <n v="3"/>
    <x v="1"/>
    <x v="6"/>
    <n v="10"/>
    <n v="5"/>
    <x v="1"/>
    <x v="6"/>
  </r>
  <r>
    <x v="3926"/>
    <x v="3921"/>
    <x v="3923"/>
    <n v="5000"/>
    <n v="15"/>
    <x v="2"/>
    <x v="2"/>
    <s v="AUD"/>
    <n v="1419645748"/>
    <n v="1417053748"/>
    <b v="0"/>
    <n v="1"/>
    <x v="1"/>
    <x v="6"/>
    <n v="0.3"/>
    <n v="15"/>
    <x v="1"/>
    <x v="6"/>
  </r>
  <r>
    <x v="3927"/>
    <x v="3922"/>
    <x v="3924"/>
    <n v="2500"/>
    <n v="25"/>
    <x v="2"/>
    <x v="1"/>
    <s v="GBP"/>
    <n v="1407565504"/>
    <n v="1404973504"/>
    <b v="0"/>
    <n v="2"/>
    <x v="1"/>
    <x v="6"/>
    <n v="1"/>
    <n v="12.5"/>
    <x v="1"/>
    <x v="6"/>
  </r>
  <r>
    <x v="3928"/>
    <x v="3923"/>
    <x v="3925"/>
    <n v="5000"/>
    <n v="651"/>
    <x v="2"/>
    <x v="0"/>
    <s v="USD"/>
    <n v="1444971540"/>
    <n v="1442593427"/>
    <b v="0"/>
    <n v="7"/>
    <x v="1"/>
    <x v="6"/>
    <n v="13.020000000000001"/>
    <n v="93"/>
    <x v="1"/>
    <x v="6"/>
  </r>
  <r>
    <x v="3929"/>
    <x v="3924"/>
    <x v="3926"/>
    <n v="20000"/>
    <n v="453"/>
    <x v="2"/>
    <x v="0"/>
    <s v="USD"/>
    <n v="1474228265"/>
    <n v="1471636265"/>
    <b v="0"/>
    <n v="14"/>
    <x v="1"/>
    <x v="6"/>
    <n v="2.2650000000000001"/>
    <n v="32.357142857142854"/>
    <x v="1"/>
    <x v="6"/>
  </r>
  <r>
    <x v="3930"/>
    <x v="3925"/>
    <x v="3927"/>
    <n v="10000"/>
    <n v="0"/>
    <x v="2"/>
    <x v="2"/>
    <s v="AUD"/>
    <n v="1459490400"/>
    <n v="1457078868"/>
    <b v="0"/>
    <n v="0"/>
    <x v="1"/>
    <x v="6"/>
    <n v="0"/>
    <e v="#DIV/0!"/>
    <x v="1"/>
    <x v="6"/>
  </r>
  <r>
    <x v="3931"/>
    <x v="3926"/>
    <x v="3928"/>
    <n v="8000"/>
    <n v="0"/>
    <x v="2"/>
    <x v="0"/>
    <s v="USD"/>
    <n v="1441510707"/>
    <n v="1439350707"/>
    <b v="0"/>
    <n v="0"/>
    <x v="1"/>
    <x v="6"/>
    <n v="0"/>
    <e v="#DIV/0!"/>
    <x v="1"/>
    <x v="6"/>
  </r>
  <r>
    <x v="3932"/>
    <x v="3927"/>
    <x v="3929"/>
    <n v="12000"/>
    <n v="1"/>
    <x v="2"/>
    <x v="0"/>
    <s v="USD"/>
    <n v="1458097364"/>
    <n v="1455508964"/>
    <b v="0"/>
    <n v="1"/>
    <x v="1"/>
    <x v="6"/>
    <n v="8.3333333333333332E-3"/>
    <n v="1"/>
    <x v="1"/>
    <x v="6"/>
  </r>
  <r>
    <x v="3933"/>
    <x v="3928"/>
    <x v="3930"/>
    <n v="7000"/>
    <n v="1102"/>
    <x v="2"/>
    <x v="0"/>
    <s v="USD"/>
    <n v="1468716180"/>
    <n v="1466205262"/>
    <b v="0"/>
    <n v="12"/>
    <x v="1"/>
    <x v="6"/>
    <n v="15.742857142857142"/>
    <n v="91.833333333333329"/>
    <x v="1"/>
    <x v="6"/>
  </r>
  <r>
    <x v="3934"/>
    <x v="3929"/>
    <x v="3931"/>
    <n v="5000"/>
    <n v="550"/>
    <x v="2"/>
    <x v="0"/>
    <s v="USD"/>
    <n v="1443704400"/>
    <n v="1439827639"/>
    <b v="0"/>
    <n v="12"/>
    <x v="1"/>
    <x v="6"/>
    <n v="11"/>
    <n v="45.833333333333336"/>
    <x v="1"/>
    <x v="6"/>
  </r>
  <r>
    <x v="3935"/>
    <x v="3930"/>
    <x v="3932"/>
    <n v="3000"/>
    <n v="1315"/>
    <x v="2"/>
    <x v="1"/>
    <s v="GBP"/>
    <n v="1443973546"/>
    <n v="1438789546"/>
    <b v="0"/>
    <n v="23"/>
    <x v="1"/>
    <x v="6"/>
    <n v="43.833333333333336"/>
    <n v="57.173913043478258"/>
    <x v="1"/>
    <x v="6"/>
  </r>
  <r>
    <x v="3936"/>
    <x v="3931"/>
    <x v="3933"/>
    <n v="20000"/>
    <n v="0"/>
    <x v="2"/>
    <x v="0"/>
    <s v="USD"/>
    <n v="1480576720"/>
    <n v="1477981120"/>
    <b v="0"/>
    <n v="0"/>
    <x v="1"/>
    <x v="6"/>
    <n v="0"/>
    <e v="#DIV/0!"/>
    <x v="1"/>
    <x v="6"/>
  </r>
  <r>
    <x v="3937"/>
    <x v="3932"/>
    <x v="3934"/>
    <n v="2885"/>
    <n v="2485"/>
    <x v="2"/>
    <x v="0"/>
    <s v="USD"/>
    <n v="1468249760"/>
    <n v="1465830560"/>
    <b v="0"/>
    <n v="10"/>
    <x v="1"/>
    <x v="6"/>
    <n v="86.135181975736558"/>
    <n v="248.5"/>
    <x v="1"/>
    <x v="6"/>
  </r>
  <r>
    <x v="3938"/>
    <x v="3933"/>
    <x v="3935"/>
    <n v="3255"/>
    <n v="397"/>
    <x v="2"/>
    <x v="0"/>
    <s v="USD"/>
    <n v="1435441454"/>
    <n v="1432763054"/>
    <b v="0"/>
    <n v="5"/>
    <x v="1"/>
    <x v="6"/>
    <n v="12.196620583717358"/>
    <n v="79.400000000000006"/>
    <x v="1"/>
    <x v="6"/>
  </r>
  <r>
    <x v="3939"/>
    <x v="3934"/>
    <x v="3936"/>
    <n v="5000"/>
    <n v="5"/>
    <x v="2"/>
    <x v="2"/>
    <s v="AUD"/>
    <n v="1412656200"/>
    <n v="1412328979"/>
    <b v="0"/>
    <n v="1"/>
    <x v="1"/>
    <x v="6"/>
    <n v="0.1"/>
    <n v="5"/>
    <x v="1"/>
    <x v="6"/>
  </r>
  <r>
    <x v="3940"/>
    <x v="3935"/>
    <x v="3937"/>
    <n v="5000"/>
    <n v="11"/>
    <x v="2"/>
    <x v="0"/>
    <s v="USD"/>
    <n v="1420199351"/>
    <n v="1416311351"/>
    <b v="0"/>
    <n v="2"/>
    <x v="1"/>
    <x v="6"/>
    <n v="0.22"/>
    <n v="5.5"/>
    <x v="1"/>
    <x v="6"/>
  </r>
  <r>
    <x v="3941"/>
    <x v="3936"/>
    <x v="3938"/>
    <n v="5500"/>
    <n v="50"/>
    <x v="2"/>
    <x v="0"/>
    <s v="USD"/>
    <n v="1416877200"/>
    <n v="1414505137"/>
    <b v="0"/>
    <n v="2"/>
    <x v="1"/>
    <x v="6"/>
    <n v="0.90909090909090906"/>
    <n v="25"/>
    <x v="1"/>
    <x v="6"/>
  </r>
  <r>
    <x v="3942"/>
    <x v="3937"/>
    <x v="3939"/>
    <n v="1200"/>
    <n v="0"/>
    <x v="2"/>
    <x v="0"/>
    <s v="USD"/>
    <n v="1434490914"/>
    <n v="1429306914"/>
    <b v="0"/>
    <n v="0"/>
    <x v="1"/>
    <x v="6"/>
    <n v="0"/>
    <e v="#DIV/0!"/>
    <x v="1"/>
    <x v="6"/>
  </r>
  <r>
    <x v="3943"/>
    <x v="3938"/>
    <x v="3940"/>
    <n v="5000"/>
    <n v="1782"/>
    <x v="2"/>
    <x v="0"/>
    <s v="USD"/>
    <n v="1446483000"/>
    <n v="1443811268"/>
    <b v="0"/>
    <n v="13"/>
    <x v="1"/>
    <x v="6"/>
    <n v="35.64"/>
    <n v="137.07692307692307"/>
    <x v="1"/>
    <x v="6"/>
  </r>
  <r>
    <x v="3944"/>
    <x v="3939"/>
    <x v="3941"/>
    <n v="5000"/>
    <n v="0"/>
    <x v="2"/>
    <x v="0"/>
    <s v="USD"/>
    <n v="1440690875"/>
    <n v="1438098875"/>
    <b v="0"/>
    <n v="0"/>
    <x v="1"/>
    <x v="6"/>
    <n v="0"/>
    <e v="#DIV/0!"/>
    <x v="1"/>
    <x v="6"/>
  </r>
  <r>
    <x v="3945"/>
    <x v="3940"/>
    <x v="3942"/>
    <n v="2000"/>
    <n v="5"/>
    <x v="2"/>
    <x v="0"/>
    <s v="USD"/>
    <n v="1431717268"/>
    <n v="1429125268"/>
    <b v="0"/>
    <n v="1"/>
    <x v="1"/>
    <x v="6"/>
    <n v="0.25"/>
    <n v="5"/>
    <x v="1"/>
    <x v="6"/>
  </r>
  <r>
    <x v="3946"/>
    <x v="3941"/>
    <x v="3943"/>
    <n v="6000"/>
    <n v="195"/>
    <x v="2"/>
    <x v="0"/>
    <s v="USD"/>
    <n v="1425110400"/>
    <n v="1422388822"/>
    <b v="0"/>
    <n v="5"/>
    <x v="1"/>
    <x v="6"/>
    <n v="3.25"/>
    <n v="39"/>
    <x v="1"/>
    <x v="6"/>
  </r>
  <r>
    <x v="3947"/>
    <x v="3942"/>
    <x v="3944"/>
    <n v="3000"/>
    <n v="101"/>
    <x v="2"/>
    <x v="0"/>
    <s v="USD"/>
    <n v="1475378744"/>
    <n v="1472786744"/>
    <b v="0"/>
    <n v="2"/>
    <x v="1"/>
    <x v="6"/>
    <n v="3.3666666666666663"/>
    <n v="50.5"/>
    <x v="1"/>
    <x v="6"/>
  </r>
  <r>
    <x v="3948"/>
    <x v="3943"/>
    <x v="3945"/>
    <n v="30000"/>
    <n v="0"/>
    <x v="2"/>
    <x v="2"/>
    <s v="AUD"/>
    <n v="1410076123"/>
    <n v="1404892123"/>
    <b v="0"/>
    <n v="0"/>
    <x v="1"/>
    <x v="6"/>
    <n v="0"/>
    <e v="#DIV/0!"/>
    <x v="1"/>
    <x v="6"/>
  </r>
  <r>
    <x v="3949"/>
    <x v="3944"/>
    <x v="3946"/>
    <n v="10000"/>
    <n v="1577"/>
    <x v="2"/>
    <x v="2"/>
    <s v="AUD"/>
    <n v="1423623221"/>
    <n v="1421031221"/>
    <b v="0"/>
    <n v="32"/>
    <x v="1"/>
    <x v="6"/>
    <n v="15.770000000000001"/>
    <n v="49.28125"/>
    <x v="1"/>
    <x v="6"/>
  </r>
  <r>
    <x v="3950"/>
    <x v="3945"/>
    <x v="3947"/>
    <n v="4000"/>
    <n v="25"/>
    <x v="2"/>
    <x v="0"/>
    <s v="USD"/>
    <n v="1460140500"/>
    <n v="1457628680"/>
    <b v="0"/>
    <n v="1"/>
    <x v="1"/>
    <x v="6"/>
    <n v="0.625"/>
    <n v="25"/>
    <x v="1"/>
    <x v="6"/>
  </r>
  <r>
    <x v="3951"/>
    <x v="3946"/>
    <x v="2849"/>
    <n v="200000"/>
    <n v="1"/>
    <x v="2"/>
    <x v="17"/>
    <s v="EUR"/>
    <n v="1462301342"/>
    <n v="1457120942"/>
    <b v="0"/>
    <n v="1"/>
    <x v="1"/>
    <x v="6"/>
    <n v="5.0000000000000001E-4"/>
    <n v="1"/>
    <x v="1"/>
    <x v="6"/>
  </r>
  <r>
    <x v="3952"/>
    <x v="3947"/>
    <x v="3948"/>
    <n v="26000"/>
    <n v="25"/>
    <x v="2"/>
    <x v="0"/>
    <s v="USD"/>
    <n v="1445885890"/>
    <n v="1440701890"/>
    <b v="0"/>
    <n v="1"/>
    <x v="1"/>
    <x v="6"/>
    <n v="9.6153846153846159E-2"/>
    <n v="25"/>
    <x v="1"/>
    <x v="6"/>
  </r>
  <r>
    <x v="3953"/>
    <x v="3948"/>
    <x v="3949"/>
    <n v="17600"/>
    <n v="0"/>
    <x v="2"/>
    <x v="0"/>
    <s v="USD"/>
    <n v="1469834940"/>
    <n v="1467162586"/>
    <b v="0"/>
    <n v="0"/>
    <x v="1"/>
    <x v="6"/>
    <n v="0"/>
    <e v="#DIV/0!"/>
    <x v="1"/>
    <x v="6"/>
  </r>
  <r>
    <x v="3954"/>
    <x v="3949"/>
    <x v="3950"/>
    <n v="25000"/>
    <n v="0"/>
    <x v="2"/>
    <x v="5"/>
    <s v="CAD"/>
    <n v="1405352264"/>
    <n v="1400168264"/>
    <b v="0"/>
    <n v="0"/>
    <x v="1"/>
    <x v="6"/>
    <n v="0"/>
    <e v="#DIV/0!"/>
    <x v="1"/>
    <x v="6"/>
  </r>
  <r>
    <x v="3955"/>
    <x v="3950"/>
    <x v="3951"/>
    <n v="1750"/>
    <n v="425"/>
    <x v="2"/>
    <x v="0"/>
    <s v="USD"/>
    <n v="1448745741"/>
    <n v="1446150141"/>
    <b v="0"/>
    <n v="8"/>
    <x v="1"/>
    <x v="6"/>
    <n v="24.285714285714285"/>
    <n v="53.125"/>
    <x v="1"/>
    <x v="6"/>
  </r>
  <r>
    <x v="3956"/>
    <x v="3951"/>
    <x v="3952"/>
    <n v="5500"/>
    <n v="0"/>
    <x v="2"/>
    <x v="0"/>
    <s v="USD"/>
    <n v="1461543600"/>
    <n v="1459203727"/>
    <b v="0"/>
    <n v="0"/>
    <x v="1"/>
    <x v="6"/>
    <n v="0"/>
    <e v="#DIV/0!"/>
    <x v="1"/>
    <x v="6"/>
  </r>
  <r>
    <x v="3957"/>
    <x v="3952"/>
    <x v="3953"/>
    <n v="28000"/>
    <n v="7"/>
    <x v="2"/>
    <x v="0"/>
    <s v="USD"/>
    <n v="1468020354"/>
    <n v="1464045954"/>
    <b v="0"/>
    <n v="1"/>
    <x v="1"/>
    <x v="6"/>
    <n v="2.5000000000000001E-2"/>
    <n v="7"/>
    <x v="1"/>
    <x v="6"/>
  </r>
  <r>
    <x v="3958"/>
    <x v="3953"/>
    <x v="3954"/>
    <n v="2000"/>
    <n v="641"/>
    <x v="2"/>
    <x v="0"/>
    <s v="USD"/>
    <n v="1406988000"/>
    <n v="1403822912"/>
    <b v="0"/>
    <n v="16"/>
    <x v="1"/>
    <x v="6"/>
    <n v="32.049999999999997"/>
    <n v="40.0625"/>
    <x v="1"/>
    <x v="6"/>
  </r>
  <r>
    <x v="3959"/>
    <x v="3954"/>
    <x v="3955"/>
    <n v="1200"/>
    <n v="292"/>
    <x v="2"/>
    <x v="0"/>
    <s v="USD"/>
    <n v="1411930556"/>
    <n v="1409338556"/>
    <b v="0"/>
    <n v="12"/>
    <x v="1"/>
    <x v="6"/>
    <n v="24.333333333333336"/>
    <n v="24.333333333333332"/>
    <x v="1"/>
    <x v="6"/>
  </r>
  <r>
    <x v="3960"/>
    <x v="3955"/>
    <x v="3956"/>
    <n v="3000"/>
    <n v="45"/>
    <x v="2"/>
    <x v="0"/>
    <s v="USD"/>
    <n v="1451852256"/>
    <n v="1449260256"/>
    <b v="0"/>
    <n v="4"/>
    <x v="1"/>
    <x v="6"/>
    <n v="1.5"/>
    <n v="11.25"/>
    <x v="1"/>
    <x v="6"/>
  </r>
  <r>
    <x v="3961"/>
    <x v="3956"/>
    <x v="3957"/>
    <n v="5000"/>
    <n v="21"/>
    <x v="2"/>
    <x v="1"/>
    <s v="GBP"/>
    <n v="1399584210"/>
    <n v="1397683410"/>
    <b v="0"/>
    <n v="2"/>
    <x v="1"/>
    <x v="6"/>
    <n v="0.42"/>
    <n v="10.5"/>
    <x v="1"/>
    <x v="6"/>
  </r>
  <r>
    <x v="3962"/>
    <x v="3957"/>
    <x v="3958"/>
    <n v="1400"/>
    <n v="45"/>
    <x v="2"/>
    <x v="1"/>
    <s v="GBP"/>
    <n v="1448722494"/>
    <n v="1446562494"/>
    <b v="0"/>
    <n v="3"/>
    <x v="1"/>
    <x v="6"/>
    <n v="3.214285714285714"/>
    <n v="15"/>
    <x v="1"/>
    <x v="6"/>
  </r>
  <r>
    <x v="3963"/>
    <x v="3958"/>
    <x v="3959"/>
    <n v="10000"/>
    <n v="0"/>
    <x v="2"/>
    <x v="5"/>
    <s v="CAD"/>
    <n v="1447821717"/>
    <n v="1445226117"/>
    <b v="0"/>
    <n v="0"/>
    <x v="1"/>
    <x v="6"/>
    <n v="0"/>
    <e v="#DIV/0!"/>
    <x v="1"/>
    <x v="6"/>
  </r>
  <r>
    <x v="3964"/>
    <x v="3959"/>
    <x v="3960"/>
    <n v="2000"/>
    <n v="126"/>
    <x v="2"/>
    <x v="0"/>
    <s v="USD"/>
    <n v="1429460386"/>
    <n v="1424279986"/>
    <b v="0"/>
    <n v="3"/>
    <x v="1"/>
    <x v="6"/>
    <n v="6.3"/>
    <n v="42"/>
    <x v="1"/>
    <x v="6"/>
  </r>
  <r>
    <x v="3965"/>
    <x v="3960"/>
    <x v="3961"/>
    <n v="2000"/>
    <n v="285"/>
    <x v="2"/>
    <x v="0"/>
    <s v="USD"/>
    <n v="1460608780"/>
    <n v="1455428380"/>
    <b v="0"/>
    <n v="4"/>
    <x v="1"/>
    <x v="6"/>
    <n v="14.249999999999998"/>
    <n v="71.25"/>
    <x v="1"/>
    <x v="6"/>
  </r>
  <r>
    <x v="3966"/>
    <x v="3961"/>
    <x v="3962"/>
    <n v="7500"/>
    <n v="45"/>
    <x v="2"/>
    <x v="0"/>
    <s v="USD"/>
    <n v="1406170740"/>
    <n v="1402506278"/>
    <b v="0"/>
    <n v="2"/>
    <x v="1"/>
    <x v="6"/>
    <n v="0.6"/>
    <n v="22.5"/>
    <x v="1"/>
    <x v="6"/>
  </r>
  <r>
    <x v="3967"/>
    <x v="3962"/>
    <x v="3963"/>
    <n v="1700"/>
    <n v="410"/>
    <x v="2"/>
    <x v="0"/>
    <s v="USD"/>
    <n v="1488783507"/>
    <n v="1486191507"/>
    <b v="0"/>
    <n v="10"/>
    <x v="1"/>
    <x v="6"/>
    <n v="24.117647058823529"/>
    <n v="41"/>
    <x v="1"/>
    <x v="6"/>
  </r>
  <r>
    <x v="3968"/>
    <x v="3963"/>
    <x v="3964"/>
    <n v="5000"/>
    <n v="527"/>
    <x v="2"/>
    <x v="0"/>
    <s v="USD"/>
    <n v="1463945673"/>
    <n v="1458761673"/>
    <b v="0"/>
    <n v="11"/>
    <x v="1"/>
    <x v="6"/>
    <n v="10.54"/>
    <n v="47.909090909090907"/>
    <x v="1"/>
    <x v="6"/>
  </r>
  <r>
    <x v="3969"/>
    <x v="3964"/>
    <x v="3965"/>
    <n v="2825"/>
    <n v="211"/>
    <x v="2"/>
    <x v="0"/>
    <s v="USD"/>
    <n v="1472442900"/>
    <n v="1471638646"/>
    <b v="0"/>
    <n v="6"/>
    <x v="1"/>
    <x v="6"/>
    <n v="7.4690265486725664"/>
    <n v="35.166666666666664"/>
    <x v="1"/>
    <x v="6"/>
  </r>
  <r>
    <x v="3970"/>
    <x v="3965"/>
    <x v="3966"/>
    <n v="15000"/>
    <n v="11"/>
    <x v="2"/>
    <x v="0"/>
    <s v="USD"/>
    <n v="1460925811"/>
    <n v="1458333811"/>
    <b v="0"/>
    <n v="2"/>
    <x v="1"/>
    <x v="6"/>
    <n v="7.3333333333333334E-2"/>
    <n v="5.5"/>
    <x v="1"/>
    <x v="6"/>
  </r>
  <r>
    <x v="3971"/>
    <x v="3966"/>
    <x v="3967"/>
    <n v="14000"/>
    <n v="136"/>
    <x v="2"/>
    <x v="0"/>
    <s v="USD"/>
    <n v="1405947126"/>
    <n v="1403355126"/>
    <b v="0"/>
    <n v="6"/>
    <x v="1"/>
    <x v="6"/>
    <n v="0.97142857142857131"/>
    <n v="22.666666666666668"/>
    <x v="1"/>
    <x v="6"/>
  </r>
  <r>
    <x v="3972"/>
    <x v="3967"/>
    <x v="3968"/>
    <n v="1000"/>
    <n v="211"/>
    <x v="2"/>
    <x v="0"/>
    <s v="USD"/>
    <n v="1423186634"/>
    <n v="1418002634"/>
    <b v="0"/>
    <n v="8"/>
    <x v="1"/>
    <x v="6"/>
    <n v="21.099999999999998"/>
    <n v="26.375"/>
    <x v="1"/>
    <x v="6"/>
  </r>
  <r>
    <x v="3973"/>
    <x v="3968"/>
    <x v="3969"/>
    <n v="5000"/>
    <n v="3905"/>
    <x v="2"/>
    <x v="0"/>
    <s v="USD"/>
    <n v="1462766400"/>
    <n v="1460219110"/>
    <b v="0"/>
    <n v="37"/>
    <x v="1"/>
    <x v="6"/>
    <n v="78.100000000000009"/>
    <n v="105.54054054054055"/>
    <x v="1"/>
    <x v="6"/>
  </r>
  <r>
    <x v="3974"/>
    <x v="3969"/>
    <x v="3970"/>
    <n v="1000"/>
    <n v="320"/>
    <x v="2"/>
    <x v="1"/>
    <s v="GBP"/>
    <n v="1464872848"/>
    <n v="1462280848"/>
    <b v="0"/>
    <n v="11"/>
    <x v="1"/>
    <x v="6"/>
    <n v="32"/>
    <n v="29.09090909090909"/>
    <x v="1"/>
    <x v="6"/>
  </r>
  <r>
    <x v="3975"/>
    <x v="3970"/>
    <x v="3971"/>
    <n v="678"/>
    <n v="0"/>
    <x v="2"/>
    <x v="0"/>
    <s v="USD"/>
    <n v="1468442898"/>
    <n v="1465850898"/>
    <b v="0"/>
    <n v="0"/>
    <x v="1"/>
    <x v="6"/>
    <n v="0"/>
    <e v="#DIV/0!"/>
    <x v="1"/>
    <x v="6"/>
  </r>
  <r>
    <x v="3976"/>
    <x v="3971"/>
    <x v="3972"/>
    <n v="1300"/>
    <n v="620"/>
    <x v="2"/>
    <x v="0"/>
    <s v="USD"/>
    <n v="1406876400"/>
    <n v="1405024561"/>
    <b v="0"/>
    <n v="10"/>
    <x v="1"/>
    <x v="6"/>
    <n v="47.692307692307693"/>
    <n v="62"/>
    <x v="1"/>
    <x v="6"/>
  </r>
  <r>
    <x v="3977"/>
    <x v="3972"/>
    <x v="3973"/>
    <n v="90000"/>
    <n v="1305"/>
    <x v="2"/>
    <x v="0"/>
    <s v="USD"/>
    <n v="1469213732"/>
    <n v="1466621732"/>
    <b v="0"/>
    <n v="6"/>
    <x v="1"/>
    <x v="6"/>
    <n v="1.4500000000000002"/>
    <n v="217.5"/>
    <x v="1"/>
    <x v="6"/>
  </r>
  <r>
    <x v="3978"/>
    <x v="3973"/>
    <x v="3974"/>
    <n v="2000"/>
    <n v="214"/>
    <x v="2"/>
    <x v="0"/>
    <s v="USD"/>
    <n v="1422717953"/>
    <n v="1417533953"/>
    <b v="0"/>
    <n v="8"/>
    <x v="1"/>
    <x v="6"/>
    <n v="10.7"/>
    <n v="26.75"/>
    <x v="1"/>
    <x v="6"/>
  </r>
  <r>
    <x v="3979"/>
    <x v="3974"/>
    <x v="3975"/>
    <n v="6000"/>
    <n v="110"/>
    <x v="2"/>
    <x v="1"/>
    <s v="GBP"/>
    <n v="1427659200"/>
    <n v="1425678057"/>
    <b v="0"/>
    <n v="6"/>
    <x v="1"/>
    <x v="6"/>
    <n v="1.8333333333333333"/>
    <n v="18.333333333333332"/>
    <x v="1"/>
    <x v="6"/>
  </r>
  <r>
    <x v="3980"/>
    <x v="3975"/>
    <x v="3976"/>
    <n v="2500"/>
    <n v="450"/>
    <x v="2"/>
    <x v="0"/>
    <s v="USD"/>
    <n v="1404570147"/>
    <n v="1401978147"/>
    <b v="0"/>
    <n v="7"/>
    <x v="1"/>
    <x v="6"/>
    <n v="18"/>
    <n v="64.285714285714292"/>
    <x v="1"/>
    <x v="6"/>
  </r>
  <r>
    <x v="3981"/>
    <x v="3357"/>
    <x v="3357"/>
    <n v="30000"/>
    <n v="1225"/>
    <x v="2"/>
    <x v="0"/>
    <s v="USD"/>
    <n v="1468729149"/>
    <n v="1463545149"/>
    <b v="0"/>
    <n v="7"/>
    <x v="1"/>
    <x v="6"/>
    <n v="4.083333333333333"/>
    <n v="175"/>
    <x v="1"/>
    <x v="6"/>
  </r>
  <r>
    <x v="3982"/>
    <x v="3976"/>
    <x v="3977"/>
    <n v="850"/>
    <n v="170"/>
    <x v="2"/>
    <x v="1"/>
    <s v="GBP"/>
    <n v="1436297180"/>
    <n v="1431113180"/>
    <b v="0"/>
    <n v="5"/>
    <x v="1"/>
    <x v="6"/>
    <n v="20"/>
    <n v="34"/>
    <x v="1"/>
    <x v="6"/>
  </r>
  <r>
    <x v="3983"/>
    <x v="3977"/>
    <x v="3978"/>
    <n v="11140"/>
    <n v="3877"/>
    <x v="2"/>
    <x v="0"/>
    <s v="USD"/>
    <n v="1400569140"/>
    <n v="1397854356"/>
    <b v="0"/>
    <n v="46"/>
    <x v="1"/>
    <x v="6"/>
    <n v="34.802513464991023"/>
    <n v="84.282608695652172"/>
    <x v="1"/>
    <x v="6"/>
  </r>
  <r>
    <x v="3984"/>
    <x v="3978"/>
    <x v="3979"/>
    <n v="1500"/>
    <n v="95"/>
    <x v="2"/>
    <x v="1"/>
    <s v="GBP"/>
    <n v="1415404800"/>
    <n v="1412809644"/>
    <b v="0"/>
    <n v="10"/>
    <x v="1"/>
    <x v="6"/>
    <n v="6.3333333333333339"/>
    <n v="9.5"/>
    <x v="1"/>
    <x v="6"/>
  </r>
  <r>
    <x v="3985"/>
    <x v="3979"/>
    <x v="3980"/>
    <n v="2000"/>
    <n v="641"/>
    <x v="2"/>
    <x v="0"/>
    <s v="USD"/>
    <n v="1456002300"/>
    <n v="1454173120"/>
    <b v="0"/>
    <n v="19"/>
    <x v="1"/>
    <x v="6"/>
    <n v="32.049999999999997"/>
    <n v="33.736842105263158"/>
    <x v="1"/>
    <x v="6"/>
  </r>
  <r>
    <x v="3986"/>
    <x v="3980"/>
    <x v="3981"/>
    <n v="5000"/>
    <n v="488"/>
    <x v="2"/>
    <x v="1"/>
    <s v="GBP"/>
    <n v="1462539840"/>
    <n v="1460034594"/>
    <b v="0"/>
    <n v="13"/>
    <x v="1"/>
    <x v="6"/>
    <n v="9.76"/>
    <n v="37.53846153846154"/>
    <x v="1"/>
    <x v="6"/>
  </r>
  <r>
    <x v="3987"/>
    <x v="3981"/>
    <x v="3982"/>
    <n v="400"/>
    <n v="151"/>
    <x v="2"/>
    <x v="1"/>
    <s v="GBP"/>
    <n v="1400278290"/>
    <n v="1399414290"/>
    <b v="0"/>
    <n v="13"/>
    <x v="1"/>
    <x v="6"/>
    <n v="37.75"/>
    <n v="11.615384615384615"/>
    <x v="1"/>
    <x v="6"/>
  </r>
  <r>
    <x v="3988"/>
    <x v="3982"/>
    <x v="3983"/>
    <n v="1500"/>
    <n v="32"/>
    <x v="2"/>
    <x v="0"/>
    <s v="USD"/>
    <n v="1440813413"/>
    <n v="1439517413"/>
    <b v="0"/>
    <n v="4"/>
    <x v="1"/>
    <x v="6"/>
    <n v="2.1333333333333333"/>
    <n v="8"/>
    <x v="1"/>
    <x v="6"/>
  </r>
  <r>
    <x v="3989"/>
    <x v="3983"/>
    <x v="3984"/>
    <n v="3000"/>
    <n v="0"/>
    <x v="2"/>
    <x v="0"/>
    <s v="USD"/>
    <n v="1447009181"/>
    <n v="1444413581"/>
    <b v="0"/>
    <n v="0"/>
    <x v="1"/>
    <x v="6"/>
    <n v="0"/>
    <e v="#DIV/0!"/>
    <x v="1"/>
    <x v="6"/>
  </r>
  <r>
    <x v="3990"/>
    <x v="3984"/>
    <x v="3985"/>
    <n v="1650"/>
    <n v="69"/>
    <x v="2"/>
    <x v="1"/>
    <s v="GBP"/>
    <n v="1456934893"/>
    <n v="1454342893"/>
    <b v="0"/>
    <n v="3"/>
    <x v="1"/>
    <x v="6"/>
    <n v="4.1818181818181817"/>
    <n v="23"/>
    <x v="1"/>
    <x v="6"/>
  </r>
  <r>
    <x v="3991"/>
    <x v="3985"/>
    <x v="3986"/>
    <n v="500"/>
    <n v="100"/>
    <x v="2"/>
    <x v="0"/>
    <s v="USD"/>
    <n v="1433086082"/>
    <n v="1430494082"/>
    <b v="0"/>
    <n v="1"/>
    <x v="1"/>
    <x v="6"/>
    <n v="20"/>
    <n v="100"/>
    <x v="1"/>
    <x v="6"/>
  </r>
  <r>
    <x v="3992"/>
    <x v="3986"/>
    <x v="3987"/>
    <n v="10000"/>
    <n v="541"/>
    <x v="2"/>
    <x v="0"/>
    <s v="USD"/>
    <n v="1449876859"/>
    <n v="1444689259"/>
    <b v="0"/>
    <n v="9"/>
    <x v="1"/>
    <x v="6"/>
    <n v="5.41"/>
    <n v="60.111111111111114"/>
    <x v="1"/>
    <x v="6"/>
  </r>
  <r>
    <x v="3993"/>
    <x v="3987"/>
    <x v="3988"/>
    <n v="50000"/>
    <n v="3"/>
    <x v="2"/>
    <x v="0"/>
    <s v="USD"/>
    <n v="1431549912"/>
    <n v="1428957912"/>
    <b v="0"/>
    <n v="1"/>
    <x v="1"/>
    <x v="6"/>
    <n v="6.0000000000000001E-3"/>
    <n v="3"/>
    <x v="1"/>
    <x v="6"/>
  </r>
  <r>
    <x v="3994"/>
    <x v="3988"/>
    <x v="3989"/>
    <n v="2000"/>
    <n v="5"/>
    <x v="2"/>
    <x v="0"/>
    <s v="USD"/>
    <n v="1405761690"/>
    <n v="1403169690"/>
    <b v="0"/>
    <n v="1"/>
    <x v="1"/>
    <x v="6"/>
    <n v="0.25"/>
    <n v="5"/>
    <x v="1"/>
    <x v="6"/>
  </r>
  <r>
    <x v="3995"/>
    <x v="3989"/>
    <x v="3990"/>
    <n v="200"/>
    <n v="70"/>
    <x v="2"/>
    <x v="1"/>
    <s v="GBP"/>
    <n v="1423913220"/>
    <n v="1421339077"/>
    <b v="0"/>
    <n v="4"/>
    <x v="1"/>
    <x v="6"/>
    <n v="35"/>
    <n v="17.5"/>
    <x v="1"/>
    <x v="6"/>
  </r>
  <r>
    <x v="3996"/>
    <x v="3990"/>
    <x v="3991"/>
    <n v="3000"/>
    <n v="497"/>
    <x v="2"/>
    <x v="0"/>
    <s v="USD"/>
    <n v="1416499440"/>
    <n v="1415341464"/>
    <b v="0"/>
    <n v="17"/>
    <x v="1"/>
    <x v="6"/>
    <n v="16.566666666666666"/>
    <n v="29.235294117647058"/>
    <x v="1"/>
    <x v="6"/>
  </r>
  <r>
    <x v="3997"/>
    <x v="3991"/>
    <x v="3992"/>
    <n v="3000"/>
    <n v="0"/>
    <x v="2"/>
    <x v="1"/>
    <s v="GBP"/>
    <n v="1428222221"/>
    <n v="1425633821"/>
    <b v="0"/>
    <n v="0"/>
    <x v="1"/>
    <x v="6"/>
    <n v="0"/>
    <e v="#DIV/0!"/>
    <x v="1"/>
    <x v="6"/>
  </r>
  <r>
    <x v="3998"/>
    <x v="3992"/>
    <x v="3993"/>
    <n v="1250"/>
    <n v="715"/>
    <x v="2"/>
    <x v="0"/>
    <s v="USD"/>
    <n v="1427580426"/>
    <n v="1424992026"/>
    <b v="0"/>
    <n v="12"/>
    <x v="1"/>
    <x v="6"/>
    <n v="57.199999999999996"/>
    <n v="59.583333333333336"/>
    <x v="1"/>
    <x v="6"/>
  </r>
  <r>
    <x v="3999"/>
    <x v="3993"/>
    <x v="3994"/>
    <n v="7000"/>
    <n v="1156"/>
    <x v="2"/>
    <x v="0"/>
    <s v="USD"/>
    <n v="1409514709"/>
    <n v="1406058798"/>
    <b v="0"/>
    <n v="14"/>
    <x v="1"/>
    <x v="6"/>
    <n v="16.514285714285716"/>
    <n v="82.571428571428569"/>
    <x v="1"/>
    <x v="6"/>
  </r>
  <r>
    <x v="4000"/>
    <x v="3994"/>
    <x v="3995"/>
    <n v="8000"/>
    <n v="10"/>
    <x v="2"/>
    <x v="0"/>
    <s v="USD"/>
    <n v="1462631358"/>
    <n v="1457450958"/>
    <b v="0"/>
    <n v="1"/>
    <x v="1"/>
    <x v="6"/>
    <n v="0.125"/>
    <n v="10"/>
    <x v="1"/>
    <x v="6"/>
  </r>
  <r>
    <x v="4001"/>
    <x v="3995"/>
    <x v="3996"/>
    <n v="1200"/>
    <n v="453"/>
    <x v="2"/>
    <x v="1"/>
    <s v="GBP"/>
    <n v="1488394800"/>
    <n v="1486681708"/>
    <b v="0"/>
    <n v="14"/>
    <x v="1"/>
    <x v="6"/>
    <n v="37.75"/>
    <n v="32.357142857142854"/>
    <x v="1"/>
    <x v="6"/>
  </r>
  <r>
    <x v="4002"/>
    <x v="3996"/>
    <x v="3997"/>
    <n v="1250"/>
    <n v="23"/>
    <x v="2"/>
    <x v="0"/>
    <s v="USD"/>
    <n v="1411779761"/>
    <n v="1409187761"/>
    <b v="0"/>
    <n v="4"/>
    <x v="1"/>
    <x v="6"/>
    <n v="1.8399999999999999"/>
    <n v="5.75"/>
    <x v="1"/>
    <x v="6"/>
  </r>
  <r>
    <x v="4003"/>
    <x v="3997"/>
    <x v="3960"/>
    <n v="2000"/>
    <n v="201"/>
    <x v="2"/>
    <x v="0"/>
    <s v="USD"/>
    <n v="1424009147"/>
    <n v="1421417147"/>
    <b v="0"/>
    <n v="2"/>
    <x v="1"/>
    <x v="6"/>
    <n v="10.050000000000001"/>
    <n v="100.5"/>
    <x v="1"/>
    <x v="6"/>
  </r>
  <r>
    <x v="4004"/>
    <x v="3998"/>
    <x v="3998"/>
    <n v="500"/>
    <n v="1"/>
    <x v="2"/>
    <x v="0"/>
    <s v="USD"/>
    <n v="1412740457"/>
    <n v="1410148457"/>
    <b v="0"/>
    <n v="1"/>
    <x v="1"/>
    <x v="6"/>
    <n v="0.2"/>
    <n v="1"/>
    <x v="1"/>
    <x v="6"/>
  </r>
  <r>
    <x v="4005"/>
    <x v="3999"/>
    <x v="3999"/>
    <n v="3000"/>
    <n v="40"/>
    <x v="2"/>
    <x v="0"/>
    <s v="USD"/>
    <n v="1413832985"/>
    <n v="1408648985"/>
    <b v="0"/>
    <n v="2"/>
    <x v="1"/>
    <x v="6"/>
    <n v="1.3333333333333335"/>
    <n v="20"/>
    <x v="1"/>
    <x v="6"/>
  </r>
  <r>
    <x v="4006"/>
    <x v="4000"/>
    <x v="4000"/>
    <n v="30000"/>
    <n v="2"/>
    <x v="2"/>
    <x v="0"/>
    <s v="USD"/>
    <n v="1455647587"/>
    <n v="1453487587"/>
    <b v="0"/>
    <n v="1"/>
    <x v="1"/>
    <x v="6"/>
    <n v="6.6666666666666671E-3"/>
    <n v="2"/>
    <x v="1"/>
    <x v="6"/>
  </r>
  <r>
    <x v="4007"/>
    <x v="3988"/>
    <x v="4001"/>
    <n v="2000"/>
    <n v="5"/>
    <x v="2"/>
    <x v="0"/>
    <s v="USD"/>
    <n v="1409070480"/>
    <n v="1406572381"/>
    <b v="0"/>
    <n v="1"/>
    <x v="1"/>
    <x v="6"/>
    <n v="0.25"/>
    <n v="5"/>
    <x v="1"/>
    <x v="6"/>
  </r>
  <r>
    <x v="4008"/>
    <x v="4001"/>
    <x v="4002"/>
    <n v="1000"/>
    <n v="60"/>
    <x v="2"/>
    <x v="1"/>
    <s v="GBP"/>
    <n v="1437606507"/>
    <n v="1435014507"/>
    <b v="0"/>
    <n v="4"/>
    <x v="1"/>
    <x v="6"/>
    <n v="6"/>
    <n v="15"/>
    <x v="1"/>
    <x v="6"/>
  </r>
  <r>
    <x v="4009"/>
    <x v="4002"/>
    <x v="4003"/>
    <n v="1930"/>
    <n v="75"/>
    <x v="2"/>
    <x v="1"/>
    <s v="GBP"/>
    <n v="1410281360"/>
    <n v="1406825360"/>
    <b v="0"/>
    <n v="3"/>
    <x v="1"/>
    <x v="6"/>
    <n v="3.8860103626943006"/>
    <n v="25"/>
    <x v="1"/>
    <x v="6"/>
  </r>
  <r>
    <x v="4010"/>
    <x v="4003"/>
    <x v="4004"/>
    <n v="7200"/>
    <n v="1742"/>
    <x v="2"/>
    <x v="0"/>
    <s v="USD"/>
    <n v="1414348166"/>
    <n v="1412879366"/>
    <b v="0"/>
    <n v="38"/>
    <x v="1"/>
    <x v="6"/>
    <n v="24.194444444444443"/>
    <n v="45.842105263157897"/>
    <x v="1"/>
    <x v="6"/>
  </r>
  <r>
    <x v="4011"/>
    <x v="4004"/>
    <x v="4005"/>
    <n v="250"/>
    <n v="19"/>
    <x v="2"/>
    <x v="1"/>
    <s v="GBP"/>
    <n v="1422450278"/>
    <n v="1419858278"/>
    <b v="0"/>
    <n v="4"/>
    <x v="1"/>
    <x v="6"/>
    <n v="7.6"/>
    <n v="4.75"/>
    <x v="1"/>
    <x v="6"/>
  </r>
  <r>
    <x v="4012"/>
    <x v="4005"/>
    <x v="4006"/>
    <n v="575"/>
    <n v="0"/>
    <x v="2"/>
    <x v="1"/>
    <s v="GBP"/>
    <n v="1430571849"/>
    <n v="1427979849"/>
    <b v="0"/>
    <n v="0"/>
    <x v="1"/>
    <x v="6"/>
    <n v="0"/>
    <e v="#DIV/0!"/>
    <x v="1"/>
    <x v="6"/>
  </r>
  <r>
    <x v="4013"/>
    <x v="4006"/>
    <x v="4007"/>
    <n v="2000"/>
    <n v="26"/>
    <x v="2"/>
    <x v="0"/>
    <s v="USD"/>
    <n v="1424070823"/>
    <n v="1421478823"/>
    <b v="0"/>
    <n v="2"/>
    <x v="1"/>
    <x v="6"/>
    <n v="1.3"/>
    <n v="13"/>
    <x v="1"/>
    <x v="6"/>
  </r>
  <r>
    <x v="4014"/>
    <x v="4007"/>
    <x v="4008"/>
    <n v="9000"/>
    <n v="0"/>
    <x v="2"/>
    <x v="0"/>
    <s v="USD"/>
    <n v="1457157269"/>
    <n v="1455861269"/>
    <b v="0"/>
    <n v="0"/>
    <x v="1"/>
    <x v="6"/>
    <n v="0"/>
    <e v="#DIV/0!"/>
    <x v="1"/>
    <x v="6"/>
  </r>
  <r>
    <x v="4015"/>
    <x v="4008"/>
    <x v="4009"/>
    <n v="7000"/>
    <n v="1"/>
    <x v="2"/>
    <x v="0"/>
    <s v="USD"/>
    <n v="1437331463"/>
    <n v="1434739463"/>
    <b v="0"/>
    <n v="1"/>
    <x v="1"/>
    <x v="6"/>
    <n v="1.4285714285714287E-2"/>
    <n v="1"/>
    <x v="1"/>
    <x v="6"/>
  </r>
  <r>
    <x v="4016"/>
    <x v="4009"/>
    <x v="4010"/>
    <n v="500"/>
    <n v="70"/>
    <x v="2"/>
    <x v="1"/>
    <s v="GBP"/>
    <n v="1410987400"/>
    <n v="1408395400"/>
    <b v="0"/>
    <n v="7"/>
    <x v="1"/>
    <x v="6"/>
    <n v="14.000000000000002"/>
    <n v="10"/>
    <x v="1"/>
    <x v="6"/>
  </r>
  <r>
    <x v="4017"/>
    <x v="4010"/>
    <x v="4011"/>
    <n v="10000"/>
    <n v="105"/>
    <x v="2"/>
    <x v="0"/>
    <s v="USD"/>
    <n v="1409846874"/>
    <n v="1407254874"/>
    <b v="0"/>
    <n v="2"/>
    <x v="1"/>
    <x v="6"/>
    <n v="1.05"/>
    <n v="52.5"/>
    <x v="1"/>
    <x v="6"/>
  </r>
  <r>
    <x v="4018"/>
    <x v="4011"/>
    <x v="4012"/>
    <n v="1500"/>
    <n v="130"/>
    <x v="2"/>
    <x v="1"/>
    <s v="GBP"/>
    <n v="1475877108"/>
    <n v="1473285108"/>
    <b v="0"/>
    <n v="4"/>
    <x v="1"/>
    <x v="6"/>
    <n v="8.6666666666666679"/>
    <n v="32.5"/>
    <x v="1"/>
    <x v="6"/>
  </r>
  <r>
    <x v="4019"/>
    <x v="4012"/>
    <x v="4013"/>
    <n v="3500"/>
    <n v="29"/>
    <x v="2"/>
    <x v="0"/>
    <s v="USD"/>
    <n v="1460737680"/>
    <n v="1455725596"/>
    <b v="0"/>
    <n v="4"/>
    <x v="1"/>
    <x v="6"/>
    <n v="0.82857142857142851"/>
    <n v="7.25"/>
    <x v="1"/>
    <x v="6"/>
  </r>
  <r>
    <x v="4020"/>
    <x v="4013"/>
    <x v="4014"/>
    <n v="600"/>
    <n v="100"/>
    <x v="2"/>
    <x v="0"/>
    <s v="USD"/>
    <n v="1427168099"/>
    <n v="1424579699"/>
    <b v="0"/>
    <n v="3"/>
    <x v="1"/>
    <x v="6"/>
    <n v="16.666666666666664"/>
    <n v="33.333333333333336"/>
    <x v="1"/>
    <x v="6"/>
  </r>
  <r>
    <x v="4021"/>
    <x v="4014"/>
    <x v="4015"/>
    <n v="15000"/>
    <n v="125"/>
    <x v="2"/>
    <x v="0"/>
    <s v="USD"/>
    <n v="1414360358"/>
    <n v="1409176358"/>
    <b v="0"/>
    <n v="2"/>
    <x v="1"/>
    <x v="6"/>
    <n v="0.83333333333333337"/>
    <n v="62.5"/>
    <x v="1"/>
    <x v="6"/>
  </r>
  <r>
    <x v="4022"/>
    <x v="4015"/>
    <x v="4016"/>
    <n v="18000"/>
    <n v="12521"/>
    <x v="2"/>
    <x v="0"/>
    <s v="USD"/>
    <n v="1422759240"/>
    <n v="1418824867"/>
    <b v="0"/>
    <n v="197"/>
    <x v="1"/>
    <x v="6"/>
    <n v="69.561111111111103"/>
    <n v="63.558375634517766"/>
    <x v="1"/>
    <x v="6"/>
  </r>
  <r>
    <x v="4023"/>
    <x v="4016"/>
    <x v="4017"/>
    <n v="7000"/>
    <n v="0"/>
    <x v="2"/>
    <x v="0"/>
    <s v="USD"/>
    <n v="1458860363"/>
    <n v="1454975963"/>
    <b v="0"/>
    <n v="0"/>
    <x v="1"/>
    <x v="6"/>
    <n v="0"/>
    <e v="#DIV/0!"/>
    <x v="1"/>
    <x v="6"/>
  </r>
  <r>
    <x v="4024"/>
    <x v="4017"/>
    <x v="4018"/>
    <n v="800"/>
    <n v="10"/>
    <x v="2"/>
    <x v="0"/>
    <s v="USD"/>
    <n v="1441037097"/>
    <n v="1438445097"/>
    <b v="0"/>
    <n v="1"/>
    <x v="1"/>
    <x v="6"/>
    <n v="1.25"/>
    <n v="10"/>
    <x v="1"/>
    <x v="6"/>
  </r>
  <r>
    <x v="4025"/>
    <x v="4018"/>
    <x v="4019"/>
    <n v="5000"/>
    <n v="250"/>
    <x v="2"/>
    <x v="6"/>
    <s v="EUR"/>
    <n v="1437889336"/>
    <n v="1432705336"/>
    <b v="0"/>
    <n v="4"/>
    <x v="1"/>
    <x v="6"/>
    <n v="5"/>
    <n v="62.5"/>
    <x v="1"/>
    <x v="6"/>
  </r>
  <r>
    <x v="4026"/>
    <x v="4019"/>
    <x v="4020"/>
    <n v="4000"/>
    <n v="0"/>
    <x v="2"/>
    <x v="0"/>
    <s v="USD"/>
    <n v="1449247439"/>
    <n v="1444059839"/>
    <b v="0"/>
    <n v="0"/>
    <x v="1"/>
    <x v="6"/>
    <n v="0"/>
    <e v="#DIV/0!"/>
    <x v="1"/>
    <x v="6"/>
  </r>
  <r>
    <x v="4027"/>
    <x v="4020"/>
    <x v="4021"/>
    <n v="3000"/>
    <n v="215"/>
    <x v="2"/>
    <x v="0"/>
    <s v="USD"/>
    <n v="1487811600"/>
    <n v="1486077481"/>
    <b v="0"/>
    <n v="7"/>
    <x v="1"/>
    <x v="6"/>
    <n v="7.166666666666667"/>
    <n v="30.714285714285715"/>
    <x v="1"/>
    <x v="6"/>
  </r>
  <r>
    <x v="4028"/>
    <x v="4021"/>
    <x v="4022"/>
    <n v="2000"/>
    <n v="561"/>
    <x v="2"/>
    <x v="0"/>
    <s v="USD"/>
    <n v="1402007500"/>
    <n v="1399415500"/>
    <b v="0"/>
    <n v="11"/>
    <x v="1"/>
    <x v="6"/>
    <n v="28.050000000000004"/>
    <n v="51"/>
    <x v="1"/>
    <x v="6"/>
  </r>
  <r>
    <x v="4029"/>
    <x v="4022"/>
    <x v="4023"/>
    <n v="20000"/>
    <n v="0"/>
    <x v="2"/>
    <x v="0"/>
    <s v="USD"/>
    <n v="1450053370"/>
    <n v="1447461370"/>
    <b v="0"/>
    <n v="0"/>
    <x v="1"/>
    <x v="6"/>
    <n v="0"/>
    <e v="#DIV/0!"/>
    <x v="1"/>
    <x v="6"/>
  </r>
  <r>
    <x v="4030"/>
    <x v="4023"/>
    <x v="4024"/>
    <n v="2500"/>
    <n v="400"/>
    <x v="2"/>
    <x v="0"/>
    <s v="USD"/>
    <n v="1454525340"/>
    <n v="1452008599"/>
    <b v="0"/>
    <n v="6"/>
    <x v="1"/>
    <x v="6"/>
    <n v="16"/>
    <n v="66.666666666666671"/>
    <x v="1"/>
    <x v="6"/>
  </r>
  <r>
    <x v="4031"/>
    <x v="4024"/>
    <x v="4025"/>
    <n v="5000"/>
    <n v="0"/>
    <x v="2"/>
    <x v="0"/>
    <s v="USD"/>
    <n v="1418914964"/>
    <n v="1414591364"/>
    <b v="0"/>
    <n v="0"/>
    <x v="1"/>
    <x v="6"/>
    <n v="0"/>
    <e v="#DIV/0!"/>
    <x v="1"/>
    <x v="6"/>
  </r>
  <r>
    <x v="4032"/>
    <x v="4025"/>
    <x v="4026"/>
    <n v="6048"/>
    <n v="413"/>
    <x v="2"/>
    <x v="0"/>
    <s v="USD"/>
    <n v="1450211116"/>
    <n v="1445023516"/>
    <b v="0"/>
    <n v="7"/>
    <x v="1"/>
    <x v="6"/>
    <n v="6.8287037037037033"/>
    <n v="59"/>
    <x v="1"/>
    <x v="6"/>
  </r>
  <r>
    <x v="4033"/>
    <x v="4026"/>
    <x v="4027"/>
    <n v="23900"/>
    <n v="6141.99"/>
    <x v="2"/>
    <x v="1"/>
    <s v="GBP"/>
    <n v="1475398800"/>
    <n v="1472711224"/>
    <b v="0"/>
    <n v="94"/>
    <x v="1"/>
    <x v="6"/>
    <n v="25.698702928870294"/>
    <n v="65.340319148936175"/>
    <x v="1"/>
    <x v="6"/>
  </r>
  <r>
    <x v="4034"/>
    <x v="4027"/>
    <x v="4028"/>
    <n v="13500"/>
    <n v="200"/>
    <x v="2"/>
    <x v="0"/>
    <s v="USD"/>
    <n v="1428097450"/>
    <n v="1425509050"/>
    <b v="0"/>
    <n v="2"/>
    <x v="1"/>
    <x v="6"/>
    <n v="1.4814814814814816"/>
    <n v="100"/>
    <x v="1"/>
    <x v="6"/>
  </r>
  <r>
    <x v="4035"/>
    <x v="4028"/>
    <x v="4029"/>
    <n v="10000"/>
    <n v="3685"/>
    <x v="2"/>
    <x v="0"/>
    <s v="USD"/>
    <n v="1413925887"/>
    <n v="1411333887"/>
    <b v="0"/>
    <n v="25"/>
    <x v="1"/>
    <x v="6"/>
    <n v="36.85"/>
    <n v="147.4"/>
    <x v="1"/>
    <x v="6"/>
  </r>
  <r>
    <x v="4036"/>
    <x v="4029"/>
    <x v="3326"/>
    <n v="6000"/>
    <n v="2823"/>
    <x v="2"/>
    <x v="0"/>
    <s v="USD"/>
    <n v="1404253800"/>
    <n v="1402784964"/>
    <b v="0"/>
    <n v="17"/>
    <x v="1"/>
    <x v="6"/>
    <n v="47.05"/>
    <n v="166.05882352941177"/>
    <x v="1"/>
    <x v="6"/>
  </r>
  <r>
    <x v="4037"/>
    <x v="4030"/>
    <x v="4030"/>
    <n v="700"/>
    <n v="80"/>
    <x v="2"/>
    <x v="0"/>
    <s v="USD"/>
    <n v="1464099900"/>
    <n v="1462585315"/>
    <b v="0"/>
    <n v="2"/>
    <x v="1"/>
    <x v="6"/>
    <n v="11.428571428571429"/>
    <n v="40"/>
    <x v="1"/>
    <x v="6"/>
  </r>
  <r>
    <x v="4038"/>
    <x v="4031"/>
    <x v="4031"/>
    <n v="2500"/>
    <n v="301"/>
    <x v="2"/>
    <x v="0"/>
    <s v="USD"/>
    <n v="1413573010"/>
    <n v="1408389010"/>
    <b v="0"/>
    <n v="4"/>
    <x v="1"/>
    <x v="6"/>
    <n v="12.04"/>
    <n v="75.25"/>
    <x v="1"/>
    <x v="6"/>
  </r>
  <r>
    <x v="4039"/>
    <x v="4032"/>
    <x v="4032"/>
    <n v="500"/>
    <n v="300"/>
    <x v="2"/>
    <x v="0"/>
    <s v="USD"/>
    <n v="1448949540"/>
    <n v="1446048367"/>
    <b v="0"/>
    <n v="5"/>
    <x v="1"/>
    <x v="6"/>
    <n v="60"/>
    <n v="60"/>
    <x v="1"/>
    <x v="6"/>
  </r>
  <r>
    <x v="4040"/>
    <x v="4033"/>
    <x v="4033"/>
    <n v="8000"/>
    <n v="2500"/>
    <x v="2"/>
    <x v="0"/>
    <s v="USD"/>
    <n v="1437188400"/>
    <n v="1432100004"/>
    <b v="0"/>
    <n v="2"/>
    <x v="1"/>
    <x v="6"/>
    <n v="31.25"/>
    <n v="1250"/>
    <x v="1"/>
    <x v="6"/>
  </r>
  <r>
    <x v="4041"/>
    <x v="4034"/>
    <x v="4034"/>
    <n v="5000"/>
    <n v="21"/>
    <x v="2"/>
    <x v="1"/>
    <s v="GBP"/>
    <n v="1473160954"/>
    <n v="1467976954"/>
    <b v="0"/>
    <n v="2"/>
    <x v="1"/>
    <x v="6"/>
    <n v="0.42"/>
    <n v="10.5"/>
    <x v="1"/>
    <x v="6"/>
  </r>
  <r>
    <x v="4042"/>
    <x v="4035"/>
    <x v="4035"/>
    <n v="10000"/>
    <n v="21"/>
    <x v="2"/>
    <x v="0"/>
    <s v="USD"/>
    <n v="1421781360"/>
    <n v="1419213664"/>
    <b v="0"/>
    <n v="3"/>
    <x v="1"/>
    <x v="6"/>
    <n v="0.21"/>
    <n v="7"/>
    <x v="1"/>
    <x v="6"/>
  </r>
  <r>
    <x v="4043"/>
    <x v="4036"/>
    <x v="4036"/>
    <n v="300"/>
    <n v="0"/>
    <x v="2"/>
    <x v="5"/>
    <s v="CAD"/>
    <n v="1416524325"/>
    <n v="1415228325"/>
    <b v="0"/>
    <n v="0"/>
    <x v="1"/>
    <x v="6"/>
    <n v="0"/>
    <e v="#DIV/0!"/>
    <x v="1"/>
    <x v="6"/>
  </r>
  <r>
    <x v="4044"/>
    <x v="4037"/>
    <x v="4037"/>
    <n v="600"/>
    <n v="225"/>
    <x v="2"/>
    <x v="0"/>
    <s v="USD"/>
    <n v="1428642000"/>
    <n v="1426050982"/>
    <b v="0"/>
    <n v="4"/>
    <x v="1"/>
    <x v="6"/>
    <n v="37.5"/>
    <n v="56.25"/>
    <x v="1"/>
    <x v="6"/>
  </r>
  <r>
    <x v="4045"/>
    <x v="4038"/>
    <x v="4038"/>
    <n v="5000"/>
    <n v="1"/>
    <x v="2"/>
    <x v="2"/>
    <s v="AUD"/>
    <n v="1408596589"/>
    <n v="1406004589"/>
    <b v="0"/>
    <n v="1"/>
    <x v="1"/>
    <x v="6"/>
    <n v="0.02"/>
    <n v="1"/>
    <x v="1"/>
    <x v="6"/>
  </r>
  <r>
    <x v="4046"/>
    <x v="4039"/>
    <x v="4039"/>
    <n v="5600"/>
    <n v="460"/>
    <x v="2"/>
    <x v="0"/>
    <s v="USD"/>
    <n v="1413992210"/>
    <n v="1411400210"/>
    <b v="0"/>
    <n v="12"/>
    <x v="1"/>
    <x v="6"/>
    <n v="8.2142857142857135"/>
    <n v="38.333333333333336"/>
    <x v="1"/>
    <x v="6"/>
  </r>
  <r>
    <x v="4047"/>
    <x v="4040"/>
    <x v="4040"/>
    <n v="5000"/>
    <n v="110"/>
    <x v="2"/>
    <x v="0"/>
    <s v="USD"/>
    <n v="1420938000"/>
    <n v="1418862743"/>
    <b v="0"/>
    <n v="4"/>
    <x v="1"/>
    <x v="6"/>
    <n v="2.1999999999999997"/>
    <n v="27.5"/>
    <x v="1"/>
    <x v="6"/>
  </r>
  <r>
    <x v="4048"/>
    <x v="4041"/>
    <x v="4041"/>
    <n v="17000"/>
    <n v="3001"/>
    <x v="2"/>
    <x v="1"/>
    <s v="GBP"/>
    <n v="1460373187"/>
    <n v="1457352787"/>
    <b v="0"/>
    <n v="91"/>
    <x v="1"/>
    <x v="6"/>
    <n v="17.652941176470588"/>
    <n v="32.978021978021978"/>
    <x v="1"/>
    <x v="6"/>
  </r>
  <r>
    <x v="4049"/>
    <x v="4042"/>
    <x v="4042"/>
    <n v="20000"/>
    <n v="16"/>
    <x v="2"/>
    <x v="0"/>
    <s v="USD"/>
    <n v="1436914815"/>
    <n v="1434322815"/>
    <b v="0"/>
    <n v="1"/>
    <x v="1"/>
    <x v="6"/>
    <n v="0.08"/>
    <n v="16"/>
    <x v="1"/>
    <x v="6"/>
  </r>
  <r>
    <x v="4050"/>
    <x v="4043"/>
    <x v="4043"/>
    <n v="1500"/>
    <n v="1"/>
    <x v="2"/>
    <x v="0"/>
    <s v="USD"/>
    <n v="1414077391"/>
    <n v="1411485391"/>
    <b v="0"/>
    <n v="1"/>
    <x v="1"/>
    <x v="6"/>
    <n v="6.6666666666666666E-2"/>
    <n v="1"/>
    <x v="1"/>
    <x v="6"/>
  </r>
  <r>
    <x v="4051"/>
    <x v="4044"/>
    <x v="4044"/>
    <n v="500"/>
    <n v="0"/>
    <x v="2"/>
    <x v="0"/>
    <s v="USD"/>
    <n v="1399618380"/>
    <n v="1399058797"/>
    <b v="0"/>
    <n v="0"/>
    <x v="1"/>
    <x v="6"/>
    <n v="0"/>
    <e v="#DIV/0!"/>
    <x v="1"/>
    <x v="6"/>
  </r>
  <r>
    <x v="4052"/>
    <x v="4045"/>
    <x v="4045"/>
    <n v="3000"/>
    <n v="1126"/>
    <x v="2"/>
    <x v="0"/>
    <s v="USD"/>
    <n v="1413234316"/>
    <n v="1408050316"/>
    <b v="0"/>
    <n v="13"/>
    <x v="1"/>
    <x v="6"/>
    <n v="37.533333333333339"/>
    <n v="86.615384615384613"/>
    <x v="1"/>
    <x v="6"/>
  </r>
  <r>
    <x v="4053"/>
    <x v="4046"/>
    <x v="4046"/>
    <n v="500"/>
    <n v="110"/>
    <x v="2"/>
    <x v="1"/>
    <s v="GBP"/>
    <n v="1416081600"/>
    <n v="1413477228"/>
    <b v="0"/>
    <n v="2"/>
    <x v="1"/>
    <x v="6"/>
    <n v="22"/>
    <n v="55"/>
    <x v="1"/>
    <x v="6"/>
  </r>
  <r>
    <x v="4054"/>
    <x v="4047"/>
    <x v="4047"/>
    <n v="8880"/>
    <n v="0"/>
    <x v="2"/>
    <x v="0"/>
    <s v="USD"/>
    <n v="1475294400"/>
    <n v="1472674285"/>
    <b v="0"/>
    <n v="0"/>
    <x v="1"/>
    <x v="6"/>
    <n v="0"/>
    <e v="#DIV/0!"/>
    <x v="1"/>
    <x v="6"/>
  </r>
  <r>
    <x v="4055"/>
    <x v="4048"/>
    <x v="4048"/>
    <n v="5000"/>
    <n v="881"/>
    <x v="2"/>
    <x v="1"/>
    <s v="GBP"/>
    <n v="1403192031"/>
    <n v="1400600031"/>
    <b v="0"/>
    <n v="21"/>
    <x v="1"/>
    <x v="6"/>
    <n v="17.62"/>
    <n v="41.952380952380949"/>
    <x v="1"/>
    <x v="6"/>
  </r>
  <r>
    <x v="4056"/>
    <x v="4049"/>
    <x v="4049"/>
    <n v="1500"/>
    <n v="795"/>
    <x v="2"/>
    <x v="0"/>
    <s v="USD"/>
    <n v="1467575940"/>
    <n v="1465856639"/>
    <b v="0"/>
    <n v="9"/>
    <x v="1"/>
    <x v="6"/>
    <n v="53"/>
    <n v="88.333333333333329"/>
    <x v="1"/>
    <x v="6"/>
  </r>
  <r>
    <x v="4057"/>
    <x v="4050"/>
    <x v="4050"/>
    <n v="3500"/>
    <n v="775"/>
    <x v="2"/>
    <x v="1"/>
    <s v="GBP"/>
    <n v="1448492400"/>
    <n v="1446506080"/>
    <b v="0"/>
    <n v="6"/>
    <x v="1"/>
    <x v="6"/>
    <n v="22.142857142857142"/>
    <n v="129.16666666666666"/>
    <x v="1"/>
    <x v="6"/>
  </r>
  <r>
    <x v="4058"/>
    <x v="4051"/>
    <x v="4051"/>
    <n v="3750"/>
    <n v="95"/>
    <x v="2"/>
    <x v="0"/>
    <s v="USD"/>
    <n v="1459483140"/>
    <n v="1458178044"/>
    <b v="0"/>
    <n v="4"/>
    <x v="1"/>
    <x v="6"/>
    <n v="2.5333333333333332"/>
    <n v="23.75"/>
    <x v="1"/>
    <x v="6"/>
  </r>
  <r>
    <x v="4059"/>
    <x v="4052"/>
    <x v="4052"/>
    <n v="10000"/>
    <n v="250"/>
    <x v="2"/>
    <x v="5"/>
    <s v="CAD"/>
    <n v="1410836400"/>
    <n v="1408116152"/>
    <b v="0"/>
    <n v="7"/>
    <x v="1"/>
    <x v="6"/>
    <n v="2.5"/>
    <n v="35.714285714285715"/>
    <x v="1"/>
    <x v="6"/>
  </r>
  <r>
    <x v="4060"/>
    <x v="4053"/>
    <x v="4053"/>
    <n v="10000"/>
    <n v="285"/>
    <x v="2"/>
    <x v="5"/>
    <s v="CAD"/>
    <n v="1403539200"/>
    <n v="1400604056"/>
    <b v="0"/>
    <n v="5"/>
    <x v="1"/>
    <x v="6"/>
    <n v="2.85"/>
    <n v="57"/>
    <x v="1"/>
    <x v="6"/>
  </r>
  <r>
    <x v="4061"/>
    <x v="4054"/>
    <x v="4054"/>
    <n v="525"/>
    <n v="0"/>
    <x v="2"/>
    <x v="0"/>
    <s v="USD"/>
    <n v="1461205423"/>
    <n v="1456025023"/>
    <b v="0"/>
    <n v="0"/>
    <x v="1"/>
    <x v="6"/>
    <n v="0"/>
    <e v="#DIV/0!"/>
    <x v="1"/>
    <x v="6"/>
  </r>
  <r>
    <x v="4062"/>
    <x v="4055"/>
    <x v="4055"/>
    <n v="20000"/>
    <n v="490"/>
    <x v="2"/>
    <x v="0"/>
    <s v="USD"/>
    <n v="1467481468"/>
    <n v="1464889468"/>
    <b v="0"/>
    <n v="3"/>
    <x v="1"/>
    <x v="6"/>
    <n v="2.4500000000000002"/>
    <n v="163.33333333333334"/>
    <x v="1"/>
    <x v="6"/>
  </r>
  <r>
    <x v="4063"/>
    <x v="4056"/>
    <x v="4056"/>
    <n v="9500"/>
    <n v="135"/>
    <x v="2"/>
    <x v="1"/>
    <s v="GBP"/>
    <n v="1403886084"/>
    <n v="1401294084"/>
    <b v="0"/>
    <n v="9"/>
    <x v="1"/>
    <x v="6"/>
    <n v="1.4210526315789473"/>
    <n v="15"/>
    <x v="1"/>
    <x v="6"/>
  </r>
  <r>
    <x v="4064"/>
    <x v="4057"/>
    <x v="4057"/>
    <n v="2000"/>
    <n v="385"/>
    <x v="2"/>
    <x v="2"/>
    <s v="AUD"/>
    <n v="1430316426"/>
    <n v="1427724426"/>
    <b v="0"/>
    <n v="6"/>
    <x v="1"/>
    <x v="6"/>
    <n v="19.25"/>
    <n v="64.166666666666671"/>
    <x v="1"/>
    <x v="6"/>
  </r>
  <r>
    <x v="4065"/>
    <x v="4058"/>
    <x v="4058"/>
    <n v="4000"/>
    <n v="27"/>
    <x v="2"/>
    <x v="0"/>
    <s v="USD"/>
    <n v="1407883811"/>
    <n v="1405291811"/>
    <b v="0"/>
    <n v="4"/>
    <x v="1"/>
    <x v="6"/>
    <n v="0.67500000000000004"/>
    <n v="6.75"/>
    <x v="1"/>
    <x v="6"/>
  </r>
  <r>
    <x v="4066"/>
    <x v="4059"/>
    <x v="4059"/>
    <n v="15000"/>
    <n v="25"/>
    <x v="2"/>
    <x v="0"/>
    <s v="USD"/>
    <n v="1463619388"/>
    <n v="1461027388"/>
    <b v="0"/>
    <n v="1"/>
    <x v="1"/>
    <x v="6"/>
    <n v="0.16666666666666669"/>
    <n v="25"/>
    <x v="1"/>
    <x v="6"/>
  </r>
  <r>
    <x v="4067"/>
    <x v="4060"/>
    <x v="3887"/>
    <n v="5000"/>
    <n v="3045"/>
    <x v="2"/>
    <x v="0"/>
    <s v="USD"/>
    <n v="1443408550"/>
    <n v="1439952550"/>
    <b v="0"/>
    <n v="17"/>
    <x v="1"/>
    <x v="6"/>
    <n v="60.9"/>
    <n v="179.11764705882354"/>
    <x v="1"/>
    <x v="6"/>
  </r>
  <r>
    <x v="4068"/>
    <x v="4061"/>
    <x v="4060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6"/>
  </r>
  <r>
    <x v="4069"/>
    <x v="4062"/>
    <x v="4061"/>
    <n v="1250"/>
    <n v="430"/>
    <x v="2"/>
    <x v="1"/>
    <s v="GBP"/>
    <n v="1425124800"/>
    <n v="1421596356"/>
    <b v="0"/>
    <n v="13"/>
    <x v="1"/>
    <x v="6"/>
    <n v="34.4"/>
    <n v="33.07692307692308"/>
    <x v="1"/>
    <x v="6"/>
  </r>
  <r>
    <x v="4070"/>
    <x v="4063"/>
    <x v="4062"/>
    <n v="1000"/>
    <n v="165"/>
    <x v="2"/>
    <x v="0"/>
    <s v="USD"/>
    <n v="1425178800"/>
    <n v="1422374420"/>
    <b v="0"/>
    <n v="6"/>
    <x v="1"/>
    <x v="6"/>
    <n v="16.5"/>
    <n v="27.5"/>
    <x v="1"/>
    <x v="6"/>
  </r>
  <r>
    <x v="4071"/>
    <x v="4064"/>
    <x v="4063"/>
    <n v="20000"/>
    <n v="0"/>
    <x v="2"/>
    <x v="14"/>
    <s v="MXN"/>
    <n v="1482779931"/>
    <n v="1480187931"/>
    <b v="0"/>
    <n v="0"/>
    <x v="1"/>
    <x v="6"/>
    <n v="0"/>
    <e v="#DIV/0!"/>
    <x v="1"/>
    <x v="6"/>
  </r>
  <r>
    <x v="4072"/>
    <x v="4065"/>
    <x v="4064"/>
    <n v="1000"/>
    <n v="4"/>
    <x v="2"/>
    <x v="1"/>
    <s v="GBP"/>
    <n v="1408646111"/>
    <n v="1403462111"/>
    <b v="0"/>
    <n v="2"/>
    <x v="1"/>
    <x v="6"/>
    <n v="0.4"/>
    <n v="2"/>
    <x v="1"/>
    <x v="6"/>
  </r>
  <r>
    <x v="4073"/>
    <x v="4066"/>
    <x v="4065"/>
    <n v="3500"/>
    <n v="37"/>
    <x v="2"/>
    <x v="0"/>
    <s v="USD"/>
    <n v="1431144000"/>
    <n v="1426407426"/>
    <b v="0"/>
    <n v="2"/>
    <x v="1"/>
    <x v="6"/>
    <n v="1.0571428571428572"/>
    <n v="18.5"/>
    <x v="1"/>
    <x v="6"/>
  </r>
  <r>
    <x v="4074"/>
    <x v="4067"/>
    <x v="4066"/>
    <n v="2750"/>
    <n v="735"/>
    <x v="2"/>
    <x v="1"/>
    <s v="GBP"/>
    <n v="1446732975"/>
    <n v="1444137375"/>
    <b v="0"/>
    <n v="21"/>
    <x v="1"/>
    <x v="6"/>
    <n v="26.727272727272727"/>
    <n v="35"/>
    <x v="1"/>
    <x v="6"/>
  </r>
  <r>
    <x v="4075"/>
    <x v="4068"/>
    <x v="4067"/>
    <n v="2000"/>
    <n v="576"/>
    <x v="2"/>
    <x v="1"/>
    <s v="GBP"/>
    <n v="1404149280"/>
    <n v="1400547969"/>
    <b v="0"/>
    <n v="13"/>
    <x v="1"/>
    <x v="6"/>
    <n v="28.799999999999997"/>
    <n v="44.307692307692307"/>
    <x v="1"/>
    <x v="6"/>
  </r>
  <r>
    <x v="4076"/>
    <x v="4069"/>
    <x v="4068"/>
    <n v="700"/>
    <n v="0"/>
    <x v="2"/>
    <x v="0"/>
    <s v="USD"/>
    <n v="1413921060"/>
    <n v="1411499149"/>
    <b v="0"/>
    <n v="0"/>
    <x v="1"/>
    <x v="6"/>
    <n v="0"/>
    <e v="#DIV/0!"/>
    <x v="1"/>
    <x v="6"/>
  </r>
  <r>
    <x v="4077"/>
    <x v="4070"/>
    <x v="4069"/>
    <n v="15000"/>
    <n v="1335"/>
    <x v="2"/>
    <x v="0"/>
    <s v="USD"/>
    <n v="1482339794"/>
    <n v="1479747794"/>
    <b v="0"/>
    <n v="6"/>
    <x v="1"/>
    <x v="6"/>
    <n v="8.9"/>
    <n v="222.5"/>
    <x v="1"/>
    <x v="6"/>
  </r>
  <r>
    <x v="4078"/>
    <x v="4071"/>
    <x v="4070"/>
    <n v="250"/>
    <n v="0"/>
    <x v="2"/>
    <x v="1"/>
    <s v="GBP"/>
    <n v="1485543242"/>
    <n v="1482951242"/>
    <b v="0"/>
    <n v="0"/>
    <x v="1"/>
    <x v="6"/>
    <n v="0"/>
    <e v="#DIV/0!"/>
    <x v="1"/>
    <x v="6"/>
  </r>
  <r>
    <x v="4079"/>
    <x v="4072"/>
    <x v="4071"/>
    <n v="3000"/>
    <n v="5"/>
    <x v="2"/>
    <x v="0"/>
    <s v="USD"/>
    <n v="1466375521"/>
    <n v="1463783521"/>
    <b v="0"/>
    <n v="1"/>
    <x v="1"/>
    <x v="6"/>
    <n v="0.16666666666666669"/>
    <n v="5"/>
    <x v="1"/>
    <x v="6"/>
  </r>
  <r>
    <x v="4080"/>
    <x v="4073"/>
    <x v="4072"/>
    <n v="3000"/>
    <n v="0"/>
    <x v="2"/>
    <x v="0"/>
    <s v="USD"/>
    <n v="1465930440"/>
    <n v="1463849116"/>
    <b v="0"/>
    <n v="0"/>
    <x v="1"/>
    <x v="6"/>
    <n v="0"/>
    <e v="#DIV/0!"/>
    <x v="1"/>
    <x v="6"/>
  </r>
  <r>
    <x v="4081"/>
    <x v="4074"/>
    <x v="4073"/>
    <n v="2224"/>
    <n v="350"/>
    <x v="2"/>
    <x v="0"/>
    <s v="USD"/>
    <n v="1425819425"/>
    <n v="1423231025"/>
    <b v="0"/>
    <n v="12"/>
    <x v="1"/>
    <x v="6"/>
    <n v="15.737410071942445"/>
    <n v="29.166666666666668"/>
    <x v="1"/>
    <x v="6"/>
  </r>
  <r>
    <x v="4082"/>
    <x v="4075"/>
    <x v="4074"/>
    <n v="150"/>
    <n v="3"/>
    <x v="2"/>
    <x v="0"/>
    <s v="USD"/>
    <n v="1447542000"/>
    <n v="1446179553"/>
    <b v="0"/>
    <n v="2"/>
    <x v="1"/>
    <x v="6"/>
    <n v="2"/>
    <n v="1.5"/>
    <x v="1"/>
    <x v="6"/>
  </r>
  <r>
    <x v="4083"/>
    <x v="4076"/>
    <x v="4075"/>
    <n v="3500"/>
    <n v="759"/>
    <x v="2"/>
    <x v="0"/>
    <s v="USD"/>
    <n v="1452795416"/>
    <n v="1450203416"/>
    <b v="0"/>
    <n v="6"/>
    <x v="1"/>
    <x v="6"/>
    <n v="21.685714285714287"/>
    <n v="126.5"/>
    <x v="1"/>
    <x v="6"/>
  </r>
  <r>
    <x v="4084"/>
    <x v="4077"/>
    <x v="4076"/>
    <n v="3000"/>
    <n v="10"/>
    <x v="2"/>
    <x v="13"/>
    <s v="EUR"/>
    <n v="1476008906"/>
    <n v="1473416906"/>
    <b v="0"/>
    <n v="1"/>
    <x v="1"/>
    <x v="6"/>
    <n v="0.33333333333333337"/>
    <n v="10"/>
    <x v="1"/>
    <x v="6"/>
  </r>
  <r>
    <x v="4085"/>
    <x v="4078"/>
    <x v="4077"/>
    <n v="3500"/>
    <n v="10"/>
    <x v="2"/>
    <x v="0"/>
    <s v="USD"/>
    <n v="1427169540"/>
    <n v="1424701775"/>
    <b v="0"/>
    <n v="1"/>
    <x v="1"/>
    <x v="6"/>
    <n v="0.2857142857142857"/>
    <n v="10"/>
    <x v="1"/>
    <x v="6"/>
  </r>
  <r>
    <x v="4086"/>
    <x v="4079"/>
    <x v="4078"/>
    <n v="1000"/>
    <n v="47"/>
    <x v="2"/>
    <x v="0"/>
    <s v="USD"/>
    <n v="1448078400"/>
    <n v="1445985299"/>
    <b v="0"/>
    <n v="5"/>
    <x v="1"/>
    <x v="6"/>
    <n v="4.7"/>
    <n v="9.4"/>
    <x v="1"/>
    <x v="6"/>
  </r>
  <r>
    <x v="4087"/>
    <x v="4080"/>
    <x v="4079"/>
    <n v="9600"/>
    <n v="0"/>
    <x v="2"/>
    <x v="0"/>
    <s v="USD"/>
    <n v="1468777786"/>
    <n v="1466185786"/>
    <b v="0"/>
    <n v="0"/>
    <x v="1"/>
    <x v="6"/>
    <n v="0"/>
    <e v="#DIV/0!"/>
    <x v="1"/>
    <x v="6"/>
  </r>
  <r>
    <x v="4088"/>
    <x v="4081"/>
    <x v="4080"/>
    <n v="2000"/>
    <n v="216"/>
    <x v="2"/>
    <x v="1"/>
    <s v="GBP"/>
    <n v="1421403960"/>
    <n v="1418827324"/>
    <b v="0"/>
    <n v="3"/>
    <x v="1"/>
    <x v="6"/>
    <n v="10.8"/>
    <n v="72"/>
    <x v="1"/>
    <x v="6"/>
  </r>
  <r>
    <x v="4089"/>
    <x v="4082"/>
    <x v="4081"/>
    <n v="5000"/>
    <n v="240"/>
    <x v="2"/>
    <x v="0"/>
    <s v="USD"/>
    <n v="1433093700"/>
    <n v="1430242488"/>
    <b v="0"/>
    <n v="8"/>
    <x v="1"/>
    <x v="6"/>
    <n v="4.8"/>
    <n v="30"/>
    <x v="1"/>
    <x v="6"/>
  </r>
  <r>
    <x v="4090"/>
    <x v="4083"/>
    <x v="4082"/>
    <n v="1000"/>
    <n v="32"/>
    <x v="2"/>
    <x v="0"/>
    <s v="USD"/>
    <n v="1438959600"/>
    <n v="1437754137"/>
    <b v="0"/>
    <n v="3"/>
    <x v="1"/>
    <x v="6"/>
    <n v="3.2"/>
    <n v="10.666666666666666"/>
    <x v="1"/>
    <x v="6"/>
  </r>
  <r>
    <x v="4091"/>
    <x v="4084"/>
    <x v="4083"/>
    <n v="1600"/>
    <n v="204"/>
    <x v="2"/>
    <x v="0"/>
    <s v="USD"/>
    <n v="1421410151"/>
    <n v="1418818151"/>
    <b v="0"/>
    <n v="8"/>
    <x v="1"/>
    <x v="6"/>
    <n v="12.75"/>
    <n v="25.5"/>
    <x v="1"/>
    <x v="6"/>
  </r>
  <r>
    <x v="4092"/>
    <x v="4085"/>
    <x v="4084"/>
    <n v="110000"/>
    <n v="20"/>
    <x v="2"/>
    <x v="0"/>
    <s v="USD"/>
    <n v="1428205247"/>
    <n v="1423024847"/>
    <b v="0"/>
    <n v="1"/>
    <x v="1"/>
    <x v="6"/>
    <n v="1.8181818181818181E-2"/>
    <n v="20"/>
    <x v="1"/>
    <x v="6"/>
  </r>
  <r>
    <x v="4093"/>
    <x v="4086"/>
    <x v="4085"/>
    <n v="2500"/>
    <n v="60"/>
    <x v="2"/>
    <x v="1"/>
    <s v="GBP"/>
    <n v="1440272093"/>
    <n v="1435088093"/>
    <b v="0"/>
    <n v="4"/>
    <x v="1"/>
    <x v="6"/>
    <n v="2.4"/>
    <n v="15"/>
    <x v="1"/>
    <x v="6"/>
  </r>
  <r>
    <x v="4094"/>
    <x v="4087"/>
    <x v="4086"/>
    <n v="2000"/>
    <n v="730"/>
    <x v="2"/>
    <x v="0"/>
    <s v="USD"/>
    <n v="1413953940"/>
    <n v="1410141900"/>
    <b v="0"/>
    <n v="8"/>
    <x v="1"/>
    <x v="6"/>
    <n v="36.5"/>
    <n v="91.25"/>
    <x v="1"/>
    <x v="6"/>
  </r>
  <r>
    <x v="4095"/>
    <x v="4088"/>
    <x v="4087"/>
    <n v="30000"/>
    <n v="800"/>
    <x v="2"/>
    <x v="14"/>
    <s v="MXN"/>
    <n v="1482108350"/>
    <n v="1479516350"/>
    <b v="0"/>
    <n v="1"/>
    <x v="1"/>
    <x v="6"/>
    <n v="2.666666666666667"/>
    <n v="800"/>
    <x v="1"/>
    <x v="6"/>
  </r>
  <r>
    <x v="4096"/>
    <x v="4089"/>
    <x v="4088"/>
    <n v="3500"/>
    <n v="400"/>
    <x v="2"/>
    <x v="1"/>
    <s v="GBP"/>
    <n v="1488271860"/>
    <n v="1484484219"/>
    <b v="0"/>
    <n v="5"/>
    <x v="1"/>
    <x v="6"/>
    <n v="11.428571428571429"/>
    <n v="80"/>
    <x v="1"/>
    <x v="6"/>
  </r>
  <r>
    <x v="4097"/>
    <x v="4090"/>
    <x v="4089"/>
    <n v="10000"/>
    <n v="0"/>
    <x v="2"/>
    <x v="1"/>
    <s v="GBP"/>
    <n v="1454284500"/>
    <n v="1449431237"/>
    <b v="0"/>
    <n v="0"/>
    <x v="1"/>
    <x v="6"/>
    <n v="0"/>
    <e v="#DIV/0!"/>
    <x v="1"/>
    <x v="6"/>
  </r>
  <r>
    <x v="4098"/>
    <x v="4091"/>
    <x v="4090"/>
    <n v="75000"/>
    <n v="0"/>
    <x v="2"/>
    <x v="0"/>
    <s v="USD"/>
    <n v="1465060797"/>
    <n v="1462468797"/>
    <b v="0"/>
    <n v="0"/>
    <x v="1"/>
    <x v="6"/>
    <n v="0"/>
    <e v="#DIV/0!"/>
    <x v="1"/>
    <x v="6"/>
  </r>
  <r>
    <x v="4099"/>
    <x v="4092"/>
    <x v="4091"/>
    <n v="4500"/>
    <n v="50"/>
    <x v="2"/>
    <x v="0"/>
    <s v="USD"/>
    <n v="1472847873"/>
    <n v="1468959873"/>
    <b v="0"/>
    <n v="1"/>
    <x v="1"/>
    <x v="6"/>
    <n v="1.1111111111111112"/>
    <n v="50"/>
    <x v="1"/>
    <x v="6"/>
  </r>
  <r>
    <x v="4100"/>
    <x v="4093"/>
    <x v="4092"/>
    <n v="270"/>
    <n v="0"/>
    <x v="2"/>
    <x v="0"/>
    <s v="USD"/>
    <n v="1414205990"/>
    <n v="1413341990"/>
    <b v="0"/>
    <n v="0"/>
    <x v="1"/>
    <x v="6"/>
    <n v="0"/>
    <e v="#DIV/0!"/>
    <x v="1"/>
    <x v="6"/>
  </r>
  <r>
    <x v="4101"/>
    <x v="4094"/>
    <x v="4093"/>
    <n v="600"/>
    <n v="0"/>
    <x v="2"/>
    <x v="0"/>
    <s v="USD"/>
    <n v="1485380482"/>
    <n v="1482788482"/>
    <b v="0"/>
    <n v="0"/>
    <x v="1"/>
    <x v="6"/>
    <n v="0"/>
    <e v="#DIV/0!"/>
    <x v="1"/>
    <x v="6"/>
  </r>
  <r>
    <x v="4102"/>
    <x v="4095"/>
    <x v="4094"/>
    <n v="500"/>
    <n v="137"/>
    <x v="2"/>
    <x v="0"/>
    <s v="USD"/>
    <n v="1463343673"/>
    <n v="1460751673"/>
    <b v="0"/>
    <n v="6"/>
    <x v="1"/>
    <x v="6"/>
    <n v="27.400000000000002"/>
    <n v="22.833333333333332"/>
    <x v="1"/>
    <x v="6"/>
  </r>
  <r>
    <x v="4103"/>
    <x v="4096"/>
    <x v="4095"/>
    <n v="1000"/>
    <n v="100"/>
    <x v="2"/>
    <x v="0"/>
    <s v="USD"/>
    <n v="1440613920"/>
    <n v="1435953566"/>
    <b v="0"/>
    <n v="6"/>
    <x v="1"/>
    <x v="6"/>
    <n v="10"/>
    <n v="16.666666666666668"/>
    <x v="1"/>
    <x v="6"/>
  </r>
  <r>
    <x v="4104"/>
    <x v="4097"/>
    <x v="4096"/>
    <n v="3000"/>
    <n v="641"/>
    <x v="2"/>
    <x v="2"/>
    <s v="AUD"/>
    <n v="1477550434"/>
    <n v="1474958434"/>
    <b v="0"/>
    <n v="14"/>
    <x v="1"/>
    <x v="6"/>
    <n v="21.366666666666667"/>
    <n v="45.785714285714285"/>
    <x v="1"/>
    <x v="6"/>
  </r>
  <r>
    <x v="4105"/>
    <x v="4098"/>
    <x v="4097"/>
    <n v="33000"/>
    <n v="2300"/>
    <x v="2"/>
    <x v="14"/>
    <s v="MXN"/>
    <n v="1482711309"/>
    <n v="1479860109"/>
    <b v="0"/>
    <n v="6"/>
    <x v="1"/>
    <x v="6"/>
    <n v="6.9696969696969706"/>
    <n v="383.33333333333331"/>
    <x v="1"/>
    <x v="6"/>
  </r>
  <r>
    <x v="4106"/>
    <x v="4099"/>
    <x v="4098"/>
    <n v="5000"/>
    <n v="3530"/>
    <x v="2"/>
    <x v="0"/>
    <s v="USD"/>
    <n v="1427936400"/>
    <n v="1424221866"/>
    <b v="0"/>
    <n v="33"/>
    <x v="1"/>
    <x v="6"/>
    <n v="70.599999999999994"/>
    <n v="106.96969696969697"/>
    <x v="1"/>
    <x v="6"/>
  </r>
  <r>
    <x v="4107"/>
    <x v="4100"/>
    <x v="4099"/>
    <n v="2000"/>
    <n v="41"/>
    <x v="2"/>
    <x v="0"/>
    <s v="USD"/>
    <n v="1411596001"/>
    <n v="1409608801"/>
    <b v="0"/>
    <n v="4"/>
    <x v="1"/>
    <x v="6"/>
    <n v="2.0500000000000003"/>
    <n v="10.25"/>
    <x v="1"/>
    <x v="6"/>
  </r>
  <r>
    <x v="4108"/>
    <x v="4101"/>
    <x v="4100"/>
    <n v="3000"/>
    <n v="59"/>
    <x v="2"/>
    <x v="0"/>
    <s v="USD"/>
    <n v="1488517200"/>
    <n v="1485909937"/>
    <b v="0"/>
    <n v="1"/>
    <x v="1"/>
    <x v="6"/>
    <n v="1.9666666666666666"/>
    <n v="59"/>
    <x v="1"/>
    <x v="6"/>
  </r>
  <r>
    <x v="4109"/>
    <x v="4102"/>
    <x v="4101"/>
    <n v="500"/>
    <n v="0"/>
    <x v="2"/>
    <x v="1"/>
    <s v="GBP"/>
    <n v="1448805404"/>
    <n v="1446209804"/>
    <b v="0"/>
    <n v="0"/>
    <x v="1"/>
    <x v="6"/>
    <n v="0"/>
    <e v="#DIV/0!"/>
    <x v="1"/>
    <x v="6"/>
  </r>
  <r>
    <x v="4110"/>
    <x v="4103"/>
    <x v="4102"/>
    <n v="300"/>
    <n v="86"/>
    <x v="2"/>
    <x v="1"/>
    <s v="GBP"/>
    <n v="1469113351"/>
    <n v="1463929351"/>
    <b v="0"/>
    <n v="6"/>
    <x v="1"/>
    <x v="6"/>
    <n v="28.666666666666668"/>
    <n v="14.333333333333334"/>
    <x v="1"/>
    <x v="6"/>
  </r>
  <r>
    <x v="4111"/>
    <x v="4104"/>
    <x v="4103"/>
    <n v="3000"/>
    <n v="94"/>
    <x v="2"/>
    <x v="0"/>
    <s v="USD"/>
    <n v="1424747740"/>
    <n v="1422155740"/>
    <b v="0"/>
    <n v="6"/>
    <x v="1"/>
    <x v="6"/>
    <n v="3.1333333333333333"/>
    <n v="15.666666666666666"/>
    <x v="1"/>
    <x v="6"/>
  </r>
  <r>
    <x v="4112"/>
    <x v="4105"/>
    <x v="2849"/>
    <n v="2500"/>
    <n v="1"/>
    <x v="2"/>
    <x v="17"/>
    <s v="EUR"/>
    <n v="1456617600"/>
    <n v="1454280186"/>
    <b v="0"/>
    <n v="1"/>
    <x v="1"/>
    <x v="6"/>
    <n v="0.04"/>
    <n v="1"/>
    <x v="1"/>
    <x v="6"/>
  </r>
  <r>
    <x v="4113"/>
    <x v="4106"/>
    <x v="4104"/>
    <n v="1500"/>
    <n v="3"/>
    <x v="2"/>
    <x v="0"/>
    <s v="USD"/>
    <n v="1452234840"/>
    <n v="1450619123"/>
    <b v="0"/>
    <n v="3"/>
    <x v="1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E0065-7197-48C6-BF7E-E98B598FBC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fieldListSortAscending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0F8C2-0693-4588-8926-AD1414EE50A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48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EE2BD-8BB0-4C8B-B146-9982CE8B94E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J1" zoomScale="80" zoomScaleNormal="80" workbookViewId="0">
      <selection activeCell="C11" sqref="C11"/>
    </sheetView>
  </sheetViews>
  <sheetFormatPr defaultRowHeight="14.4"/>
  <cols>
    <col min="2" max="2" width="38.44140625" style="3" customWidth="1"/>
    <col min="3" max="3" width="40.33203125" style="3" customWidth="1"/>
    <col min="4" max="4" width="19.10937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9.33203125" customWidth="1"/>
    <col min="18" max="18" width="12.6640625" bestFit="1" customWidth="1"/>
    <col min="19" max="19" width="22.44140625" bestFit="1" customWidth="1"/>
    <col min="20" max="20" width="21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 t="shared" ref="P2:P65" si="0">AVERAGE(PLEDGED/BACKERS_COUNT)</f>
        <v>63.917582417582416</v>
      </c>
      <c r="Q2" s="10" t="str">
        <f t="shared" ref="Q2:Q65" si="1">LEFT(N2,FIND("/",N2)-1)</f>
        <v>film &amp; video</v>
      </c>
      <c r="R2" s="10" t="str">
        <f>RIGHT(N2, LEN(N2)-FIND("/", 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2">(E3/D3)*100</f>
        <v>142.60827250608273</v>
      </c>
      <c r="P3" s="9">
        <f t="shared" si="0"/>
        <v>185.48101265822785</v>
      </c>
      <c r="Q3" s="10" t="str">
        <f t="shared" si="1"/>
        <v>film &amp; video</v>
      </c>
      <c r="R3" s="10" t="str">
        <f t="shared" ref="R3:R66" si="3">RIGHT(N3, LEN(N3)-FIND("/", 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2"/>
        <v>105</v>
      </c>
      <c r="P4" s="9">
        <f t="shared" si="0"/>
        <v>15</v>
      </c>
      <c r="Q4" s="10" t="str">
        <f t="shared" si="1"/>
        <v>film &amp; video</v>
      </c>
      <c r="R4" s="10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8.8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2"/>
        <v>103.89999999999999</v>
      </c>
      <c r="P5" s="9">
        <f t="shared" si="0"/>
        <v>69.266666666666666</v>
      </c>
      <c r="Q5" s="10" t="str">
        <f t="shared" si="1"/>
        <v>film &amp; video</v>
      </c>
      <c r="R5" s="10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7.6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2"/>
        <v>122.99154545454545</v>
      </c>
      <c r="P6" s="9">
        <f t="shared" si="0"/>
        <v>190.55028169014085</v>
      </c>
      <c r="Q6" s="10" t="str">
        <f t="shared" si="1"/>
        <v>film &amp; video</v>
      </c>
      <c r="R6" s="10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2"/>
        <v>109.77744436109028</v>
      </c>
      <c r="P7" s="9">
        <f t="shared" si="0"/>
        <v>93.40425531914893</v>
      </c>
      <c r="Q7" s="10" t="str">
        <f t="shared" si="1"/>
        <v>film &amp; video</v>
      </c>
      <c r="R7" s="10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2"/>
        <v>106.4875</v>
      </c>
      <c r="P8" s="9">
        <f t="shared" si="0"/>
        <v>146.87931034482759</v>
      </c>
      <c r="Q8" s="10" t="str">
        <f t="shared" si="1"/>
        <v>film &amp; video</v>
      </c>
      <c r="R8" s="10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7.6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2"/>
        <v>101.22222222222221</v>
      </c>
      <c r="P9" s="9">
        <f t="shared" si="0"/>
        <v>159.82456140350877</v>
      </c>
      <c r="Q9" s="10" t="str">
        <f t="shared" si="1"/>
        <v>film &amp; video</v>
      </c>
      <c r="R9" s="10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2"/>
        <v>100.04342857142856</v>
      </c>
      <c r="P10" s="9">
        <f t="shared" si="0"/>
        <v>291.79333333333335</v>
      </c>
      <c r="Q10" s="10" t="str">
        <f t="shared" si="1"/>
        <v>film &amp; video</v>
      </c>
      <c r="R10" s="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2"/>
        <v>125.998</v>
      </c>
      <c r="P11" s="9">
        <f t="shared" si="0"/>
        <v>31.499500000000001</v>
      </c>
      <c r="Q11" s="10" t="str">
        <f t="shared" si="1"/>
        <v>film &amp; video</v>
      </c>
      <c r="R11" s="10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2"/>
        <v>100.49999999999999</v>
      </c>
      <c r="P12" s="9">
        <f t="shared" si="0"/>
        <v>158.68421052631578</v>
      </c>
      <c r="Q12" s="10" t="str">
        <f t="shared" si="1"/>
        <v>film &amp; video</v>
      </c>
      <c r="R12" s="10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2"/>
        <v>120.5</v>
      </c>
      <c r="P13" s="9">
        <f t="shared" si="0"/>
        <v>80.333333333333329</v>
      </c>
      <c r="Q13" s="10" t="str">
        <f t="shared" si="1"/>
        <v>film &amp; video</v>
      </c>
      <c r="R13" s="10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7.6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2"/>
        <v>165.29333333333335</v>
      </c>
      <c r="P14" s="9">
        <f t="shared" si="0"/>
        <v>59.961305925030231</v>
      </c>
      <c r="Q14" s="10" t="str">
        <f t="shared" si="1"/>
        <v>film &amp; video</v>
      </c>
      <c r="R14" s="10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3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2"/>
        <v>159.97142857142856</v>
      </c>
      <c r="P15" s="9">
        <f t="shared" si="0"/>
        <v>109.78431372549019</v>
      </c>
      <c r="Q15" s="10" t="str">
        <f t="shared" si="1"/>
        <v>film &amp; video</v>
      </c>
      <c r="R15" s="10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2"/>
        <v>100.93333333333334</v>
      </c>
      <c r="P16" s="9">
        <f t="shared" si="0"/>
        <v>147.70731707317074</v>
      </c>
      <c r="Q16" s="10" t="str">
        <f t="shared" si="1"/>
        <v>film &amp; video</v>
      </c>
      <c r="R16" s="10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2"/>
        <v>106.60000000000001</v>
      </c>
      <c r="P17" s="9">
        <f t="shared" si="0"/>
        <v>21.755102040816325</v>
      </c>
      <c r="Q17" s="10" t="str">
        <f t="shared" si="1"/>
        <v>film &amp; video</v>
      </c>
      <c r="R17" s="10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2"/>
        <v>100.24166666666667</v>
      </c>
      <c r="P18" s="9">
        <f t="shared" si="0"/>
        <v>171.84285714285716</v>
      </c>
      <c r="Q18" s="10" t="str">
        <f t="shared" si="1"/>
        <v>film &amp; video</v>
      </c>
      <c r="R18" s="10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2"/>
        <v>100.66666666666666</v>
      </c>
      <c r="P19" s="9">
        <f t="shared" si="0"/>
        <v>41.944444444444443</v>
      </c>
      <c r="Q19" s="10" t="str">
        <f t="shared" si="1"/>
        <v>film &amp; video</v>
      </c>
      <c r="R19" s="10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2"/>
        <v>106.32110000000002</v>
      </c>
      <c r="P20" s="9">
        <f t="shared" si="0"/>
        <v>93.264122807017543</v>
      </c>
      <c r="Q20" s="10" t="str">
        <f t="shared" si="1"/>
        <v>film &amp; video</v>
      </c>
      <c r="R20" s="1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2"/>
        <v>145.29411764705881</v>
      </c>
      <c r="P21" s="9">
        <f t="shared" si="0"/>
        <v>56.136363636363633</v>
      </c>
      <c r="Q21" s="10" t="str">
        <f t="shared" si="1"/>
        <v>film &amp; video</v>
      </c>
      <c r="R21" s="10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2"/>
        <v>100.2</v>
      </c>
      <c r="P22" s="9">
        <f t="shared" si="0"/>
        <v>80.16</v>
      </c>
      <c r="Q22" s="10" t="str">
        <f t="shared" si="1"/>
        <v>film &amp; video</v>
      </c>
      <c r="R22" s="10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2"/>
        <v>109.13513513513513</v>
      </c>
      <c r="P23" s="9">
        <f t="shared" si="0"/>
        <v>199.9009900990099</v>
      </c>
      <c r="Q23" s="10" t="str">
        <f t="shared" si="1"/>
        <v>film &amp; video</v>
      </c>
      <c r="R23" s="10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2"/>
        <v>117.14285714285715</v>
      </c>
      <c r="P24" s="9">
        <f t="shared" si="0"/>
        <v>51.25</v>
      </c>
      <c r="Q24" s="10" t="str">
        <f t="shared" si="1"/>
        <v>film &amp; video</v>
      </c>
      <c r="R24" s="10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2"/>
        <v>118.5</v>
      </c>
      <c r="P25" s="9">
        <f t="shared" si="0"/>
        <v>103.04347826086956</v>
      </c>
      <c r="Q25" s="10" t="str">
        <f t="shared" si="1"/>
        <v>film &amp; video</v>
      </c>
      <c r="R25" s="10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2"/>
        <v>108.80768571428572</v>
      </c>
      <c r="P26" s="9">
        <f t="shared" si="0"/>
        <v>66.346149825783982</v>
      </c>
      <c r="Q26" s="10" t="str">
        <f t="shared" si="1"/>
        <v>film &amp; video</v>
      </c>
      <c r="R26" s="10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2"/>
        <v>133.33333333333331</v>
      </c>
      <c r="P27" s="9">
        <f t="shared" si="0"/>
        <v>57.142857142857146</v>
      </c>
      <c r="Q27" s="10" t="str">
        <f t="shared" si="1"/>
        <v>film &amp; video</v>
      </c>
      <c r="R27" s="10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2"/>
        <v>155.20000000000002</v>
      </c>
      <c r="P28" s="9">
        <f t="shared" si="0"/>
        <v>102.10526315789474</v>
      </c>
      <c r="Q28" s="10" t="str">
        <f t="shared" si="1"/>
        <v>film &amp; video</v>
      </c>
      <c r="R28" s="10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2"/>
        <v>111.72500000000001</v>
      </c>
      <c r="P29" s="9">
        <f t="shared" si="0"/>
        <v>148.96666666666667</v>
      </c>
      <c r="Q29" s="10" t="str">
        <f t="shared" si="1"/>
        <v>film &amp; video</v>
      </c>
      <c r="R29" s="10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2"/>
        <v>100.35000000000001</v>
      </c>
      <c r="P30" s="9">
        <f t="shared" si="0"/>
        <v>169.6056338028169</v>
      </c>
      <c r="Q30" s="10" t="str">
        <f t="shared" si="1"/>
        <v>film &amp; video</v>
      </c>
      <c r="R30" s="1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2"/>
        <v>123.33333333333334</v>
      </c>
      <c r="P31" s="9">
        <f t="shared" si="0"/>
        <v>31.623931623931625</v>
      </c>
      <c r="Q31" s="10" t="str">
        <f t="shared" si="1"/>
        <v>film &amp; video</v>
      </c>
      <c r="R31" s="10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2"/>
        <v>101.29975</v>
      </c>
      <c r="P32" s="9">
        <f t="shared" si="0"/>
        <v>76.45264150943396</v>
      </c>
      <c r="Q32" s="10" t="str">
        <f t="shared" si="1"/>
        <v>film &amp; video</v>
      </c>
      <c r="R32" s="10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2"/>
        <v>100</v>
      </c>
      <c r="P33" s="9">
        <f t="shared" si="0"/>
        <v>13</v>
      </c>
      <c r="Q33" s="10" t="str">
        <f t="shared" si="1"/>
        <v>film &amp; video</v>
      </c>
      <c r="R33" s="10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2"/>
        <v>100.24604569420035</v>
      </c>
      <c r="P34" s="9">
        <f t="shared" si="0"/>
        <v>320.44943820224717</v>
      </c>
      <c r="Q34" s="10" t="str">
        <f t="shared" si="1"/>
        <v>film &amp; video</v>
      </c>
      <c r="R34" s="10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2"/>
        <v>102.0952380952381</v>
      </c>
      <c r="P35" s="9">
        <f t="shared" si="0"/>
        <v>83.75</v>
      </c>
      <c r="Q35" s="10" t="str">
        <f t="shared" si="1"/>
        <v>film &amp; video</v>
      </c>
      <c r="R35" s="10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2"/>
        <v>130.46153846153845</v>
      </c>
      <c r="P36" s="9">
        <f t="shared" si="0"/>
        <v>49.882352941176471</v>
      </c>
      <c r="Q36" s="10" t="str">
        <f t="shared" si="1"/>
        <v>film &amp; video</v>
      </c>
      <c r="R36" s="10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2"/>
        <v>166.5</v>
      </c>
      <c r="P37" s="9">
        <f t="shared" si="0"/>
        <v>59.464285714285715</v>
      </c>
      <c r="Q37" s="10" t="str">
        <f t="shared" si="1"/>
        <v>film &amp; video</v>
      </c>
      <c r="R37" s="10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8.8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2"/>
        <v>142.15</v>
      </c>
      <c r="P38" s="9">
        <f t="shared" si="0"/>
        <v>193.84090909090909</v>
      </c>
      <c r="Q38" s="10" t="str">
        <f t="shared" si="1"/>
        <v>film &amp; video</v>
      </c>
      <c r="R38" s="10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2"/>
        <v>183.44090909090909</v>
      </c>
      <c r="P39" s="9">
        <f t="shared" si="0"/>
        <v>159.51383399209487</v>
      </c>
      <c r="Q39" s="10" t="str">
        <f t="shared" si="1"/>
        <v>film &amp; video</v>
      </c>
      <c r="R39" s="10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2"/>
        <v>110.04</v>
      </c>
      <c r="P40" s="9">
        <f t="shared" si="0"/>
        <v>41.68181818181818</v>
      </c>
      <c r="Q40" s="10" t="str">
        <f t="shared" si="1"/>
        <v>film &amp; video</v>
      </c>
      <c r="R40" s="1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2"/>
        <v>130.98000000000002</v>
      </c>
      <c r="P41" s="9">
        <f t="shared" si="0"/>
        <v>150.89861751152074</v>
      </c>
      <c r="Q41" s="10" t="str">
        <f t="shared" si="1"/>
        <v>film &amp; video</v>
      </c>
      <c r="R41" s="10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2"/>
        <v>101.35000000000001</v>
      </c>
      <c r="P42" s="9">
        <f t="shared" si="0"/>
        <v>126.6875</v>
      </c>
      <c r="Q42" s="10" t="str">
        <f t="shared" si="1"/>
        <v>film &amp; video</v>
      </c>
      <c r="R42" s="10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2"/>
        <v>100</v>
      </c>
      <c r="P43" s="9">
        <f t="shared" si="0"/>
        <v>105.26315789473684</v>
      </c>
      <c r="Q43" s="10" t="str">
        <f t="shared" si="1"/>
        <v>film &amp; video</v>
      </c>
      <c r="R43" s="10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2"/>
        <v>141.85714285714286</v>
      </c>
      <c r="P44" s="9">
        <f t="shared" si="0"/>
        <v>117.51479289940828</v>
      </c>
      <c r="Q44" s="10" t="str">
        <f t="shared" si="1"/>
        <v>film &amp; video</v>
      </c>
      <c r="R44" s="10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2"/>
        <v>308.65999999999997</v>
      </c>
      <c r="P45" s="9">
        <f t="shared" si="0"/>
        <v>117.36121673003802</v>
      </c>
      <c r="Q45" s="10" t="str">
        <f t="shared" si="1"/>
        <v>film &amp; video</v>
      </c>
      <c r="R45" s="10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7.6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2"/>
        <v>100</v>
      </c>
      <c r="P46" s="9">
        <f t="shared" si="0"/>
        <v>133.33333333333334</v>
      </c>
      <c r="Q46" s="10" t="str">
        <f t="shared" si="1"/>
        <v>film &amp; video</v>
      </c>
      <c r="R46" s="10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2"/>
        <v>120</v>
      </c>
      <c r="P47" s="9">
        <f t="shared" si="0"/>
        <v>98.360655737704917</v>
      </c>
      <c r="Q47" s="10" t="str">
        <f t="shared" si="1"/>
        <v>film &amp; video</v>
      </c>
      <c r="R47" s="10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2"/>
        <v>104.16666666666667</v>
      </c>
      <c r="P48" s="9">
        <f t="shared" si="0"/>
        <v>194.44444444444446</v>
      </c>
      <c r="Q48" s="10" t="str">
        <f t="shared" si="1"/>
        <v>film &amp; video</v>
      </c>
      <c r="R48" s="10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2"/>
        <v>107.61100000000002</v>
      </c>
      <c r="P49" s="9">
        <f t="shared" si="0"/>
        <v>76.865000000000009</v>
      </c>
      <c r="Q49" s="10" t="str">
        <f t="shared" si="1"/>
        <v>film &amp; video</v>
      </c>
      <c r="R49" s="10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2"/>
        <v>107.94999999999999</v>
      </c>
      <c r="P50" s="9">
        <f t="shared" si="0"/>
        <v>56.815789473684212</v>
      </c>
      <c r="Q50" s="10" t="str">
        <f t="shared" si="1"/>
        <v>film &amp; video</v>
      </c>
      <c r="R50" s="1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2"/>
        <v>100</v>
      </c>
      <c r="P51" s="9">
        <f t="shared" si="0"/>
        <v>137.93103448275863</v>
      </c>
      <c r="Q51" s="10" t="str">
        <f t="shared" si="1"/>
        <v>film &amp; video</v>
      </c>
      <c r="R51" s="10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2"/>
        <v>100</v>
      </c>
      <c r="P52" s="9">
        <f t="shared" si="0"/>
        <v>27.272727272727273</v>
      </c>
      <c r="Q52" s="10" t="str">
        <f t="shared" si="1"/>
        <v>film &amp; video</v>
      </c>
      <c r="R52" s="10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2"/>
        <v>128.0181818181818</v>
      </c>
      <c r="P53" s="9">
        <f t="shared" si="0"/>
        <v>118.33613445378151</v>
      </c>
      <c r="Q53" s="10" t="str">
        <f t="shared" si="1"/>
        <v>film &amp; video</v>
      </c>
      <c r="R53" s="10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2"/>
        <v>116.21</v>
      </c>
      <c r="P54" s="9">
        <f t="shared" si="0"/>
        <v>223.48076923076923</v>
      </c>
      <c r="Q54" s="10" t="str">
        <f t="shared" si="1"/>
        <v>film &amp; video</v>
      </c>
      <c r="R54" s="10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2"/>
        <v>109.63333333333334</v>
      </c>
      <c r="P55" s="9">
        <f t="shared" si="0"/>
        <v>28.111111111111111</v>
      </c>
      <c r="Q55" s="10" t="str">
        <f t="shared" si="1"/>
        <v>film &amp; video</v>
      </c>
      <c r="R55" s="10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2"/>
        <v>101</v>
      </c>
      <c r="P56" s="9">
        <f t="shared" si="0"/>
        <v>194.23076923076923</v>
      </c>
      <c r="Q56" s="10" t="str">
        <f t="shared" si="1"/>
        <v>film &amp; video</v>
      </c>
      <c r="R56" s="10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2"/>
        <v>128.95348837209301</v>
      </c>
      <c r="P57" s="9">
        <f t="shared" si="0"/>
        <v>128.95348837209303</v>
      </c>
      <c r="Q57" s="10" t="str">
        <f t="shared" si="1"/>
        <v>film &amp; video</v>
      </c>
      <c r="R57" s="10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2"/>
        <v>107.26249999999999</v>
      </c>
      <c r="P58" s="9">
        <f t="shared" si="0"/>
        <v>49.316091954022987</v>
      </c>
      <c r="Q58" s="10" t="str">
        <f t="shared" si="1"/>
        <v>film &amp; video</v>
      </c>
      <c r="R58" s="10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2"/>
        <v>101.89999999999999</v>
      </c>
      <c r="P59" s="9">
        <f t="shared" si="0"/>
        <v>221.52173913043478</v>
      </c>
      <c r="Q59" s="10" t="str">
        <f t="shared" si="1"/>
        <v>film &amp; video</v>
      </c>
      <c r="R59" s="10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2"/>
        <v>102.91</v>
      </c>
      <c r="P60" s="9">
        <f t="shared" si="0"/>
        <v>137.21333333333334</v>
      </c>
      <c r="Q60" s="10" t="str">
        <f t="shared" si="1"/>
        <v>film &amp; video</v>
      </c>
      <c r="R60" s="1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2"/>
        <v>100.12570000000001</v>
      </c>
      <c r="P61" s="9">
        <f t="shared" si="0"/>
        <v>606.82242424242418</v>
      </c>
      <c r="Q61" s="10" t="str">
        <f t="shared" si="1"/>
        <v>film &amp; video</v>
      </c>
      <c r="R61" s="10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2"/>
        <v>103.29622222222221</v>
      </c>
      <c r="P62" s="9">
        <f t="shared" si="0"/>
        <v>43.040092592592593</v>
      </c>
      <c r="Q62" s="10" t="str">
        <f t="shared" si="1"/>
        <v>film &amp; video</v>
      </c>
      <c r="R62" s="10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2"/>
        <v>148.30000000000001</v>
      </c>
      <c r="P63" s="9">
        <f t="shared" si="0"/>
        <v>322.39130434782606</v>
      </c>
      <c r="Q63" s="10" t="str">
        <f t="shared" si="1"/>
        <v>film &amp; video</v>
      </c>
      <c r="R63" s="10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2"/>
        <v>154.73333333333332</v>
      </c>
      <c r="P64" s="9">
        <f t="shared" si="0"/>
        <v>96.708333333333329</v>
      </c>
      <c r="Q64" s="10" t="str">
        <f t="shared" si="1"/>
        <v>film &amp; video</v>
      </c>
      <c r="R64" s="10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2"/>
        <v>113.51849999999999</v>
      </c>
      <c r="P65" s="9">
        <f t="shared" si="0"/>
        <v>35.474531249999998</v>
      </c>
      <c r="Q65" s="10" t="str">
        <f t="shared" si="1"/>
        <v>film &amp; video</v>
      </c>
      <c r="R65" s="10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2"/>
        <v>173.33333333333334</v>
      </c>
      <c r="P66" s="9">
        <f t="shared" ref="P66:P129" si="6">AVERAGE(PLEDGED/BACKERS_COUNT)</f>
        <v>86.666666666666671</v>
      </c>
      <c r="Q66" s="10" t="str">
        <f t="shared" ref="Q66:Q129" si="7">LEFT(N66,FIND("/",N66)-1)</f>
        <v>film &amp; video</v>
      </c>
      <c r="R66" s="10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8">(E67/D67)*100</f>
        <v>107.52857142857141</v>
      </c>
      <c r="P67" s="9">
        <f t="shared" si="6"/>
        <v>132.05263157894737</v>
      </c>
      <c r="Q67" s="10" t="str">
        <f t="shared" si="7"/>
        <v>film &amp; video</v>
      </c>
      <c r="R67" s="10" t="str">
        <f t="shared" ref="R67:R130" si="9">RIGHT(N67, LEN(N67)-FIND("/", 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8"/>
        <v>118.6</v>
      </c>
      <c r="P68" s="9">
        <f t="shared" si="6"/>
        <v>91.230769230769226</v>
      </c>
      <c r="Q68" s="10" t="str">
        <f t="shared" si="7"/>
        <v>film &amp; video</v>
      </c>
      <c r="R68" s="10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8"/>
        <v>116.25000000000001</v>
      </c>
      <c r="P69" s="9">
        <f t="shared" si="6"/>
        <v>116.25</v>
      </c>
      <c r="Q69" s="10" t="str">
        <f t="shared" si="7"/>
        <v>film &amp; video</v>
      </c>
      <c r="R69" s="10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8"/>
        <v>127.16666666666667</v>
      </c>
      <c r="P70" s="9">
        <f t="shared" si="6"/>
        <v>21.194444444444443</v>
      </c>
      <c r="Q70" s="10" t="str">
        <f t="shared" si="7"/>
        <v>film &amp; video</v>
      </c>
      <c r="R70" s="1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8"/>
        <v>110.9423</v>
      </c>
      <c r="P71" s="9">
        <f t="shared" si="6"/>
        <v>62.327134831460668</v>
      </c>
      <c r="Q71" s="10" t="str">
        <f t="shared" si="7"/>
        <v>film &amp; video</v>
      </c>
      <c r="R71" s="10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8"/>
        <v>127.2</v>
      </c>
      <c r="P72" s="9">
        <f t="shared" si="6"/>
        <v>37.411764705882355</v>
      </c>
      <c r="Q72" s="10" t="str">
        <f t="shared" si="7"/>
        <v>film &amp; video</v>
      </c>
      <c r="R72" s="10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8"/>
        <v>123.94444444444443</v>
      </c>
      <c r="P73" s="9">
        <f t="shared" si="6"/>
        <v>69.71875</v>
      </c>
      <c r="Q73" s="10" t="str">
        <f t="shared" si="7"/>
        <v>film &amp; video</v>
      </c>
      <c r="R73" s="10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8"/>
        <v>108.40909090909091</v>
      </c>
      <c r="P74" s="9">
        <f t="shared" si="6"/>
        <v>58.170731707317074</v>
      </c>
      <c r="Q74" s="10" t="str">
        <f t="shared" si="7"/>
        <v>film &amp; video</v>
      </c>
      <c r="R74" s="10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8"/>
        <v>100</v>
      </c>
      <c r="P75" s="9">
        <f t="shared" si="6"/>
        <v>50</v>
      </c>
      <c r="Q75" s="10" t="str">
        <f t="shared" si="7"/>
        <v>film &amp; video</v>
      </c>
      <c r="R75" s="10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8"/>
        <v>112.93199999999999</v>
      </c>
      <c r="P76" s="9">
        <f t="shared" si="6"/>
        <v>19.471034482758618</v>
      </c>
      <c r="Q76" s="10" t="str">
        <f t="shared" si="7"/>
        <v>film &amp; video</v>
      </c>
      <c r="R76" s="10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8"/>
        <v>115.42857142857143</v>
      </c>
      <c r="P77" s="9">
        <f t="shared" si="6"/>
        <v>85.957446808510639</v>
      </c>
      <c r="Q77" s="10" t="str">
        <f t="shared" si="7"/>
        <v>film &amp; video</v>
      </c>
      <c r="R77" s="10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8"/>
        <v>153.33333333333334</v>
      </c>
      <c r="P78" s="9">
        <f t="shared" si="6"/>
        <v>30.666666666666668</v>
      </c>
      <c r="Q78" s="10" t="str">
        <f t="shared" si="7"/>
        <v>film &amp; video</v>
      </c>
      <c r="R78" s="10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8"/>
        <v>392.5</v>
      </c>
      <c r="P79" s="9">
        <f t="shared" si="6"/>
        <v>60.384615384615387</v>
      </c>
      <c r="Q79" s="10" t="str">
        <f t="shared" si="7"/>
        <v>film &amp; video</v>
      </c>
      <c r="R79" s="10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8"/>
        <v>2702</v>
      </c>
      <c r="P80" s="9">
        <f t="shared" si="6"/>
        <v>38.6</v>
      </c>
      <c r="Q80" s="10" t="str">
        <f t="shared" si="7"/>
        <v>film &amp; video</v>
      </c>
      <c r="R80" s="1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8"/>
        <v>127</v>
      </c>
      <c r="P81" s="9">
        <f t="shared" si="6"/>
        <v>40.268292682926827</v>
      </c>
      <c r="Q81" s="10" t="str">
        <f t="shared" si="7"/>
        <v>film &amp; video</v>
      </c>
      <c r="R81" s="10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8"/>
        <v>107.25</v>
      </c>
      <c r="P82" s="9">
        <f t="shared" si="6"/>
        <v>273.82978723404256</v>
      </c>
      <c r="Q82" s="10" t="str">
        <f t="shared" si="7"/>
        <v>film &amp; video</v>
      </c>
      <c r="R82" s="10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8"/>
        <v>198</v>
      </c>
      <c r="P83" s="9">
        <f t="shared" si="6"/>
        <v>53.035714285714285</v>
      </c>
      <c r="Q83" s="10" t="str">
        <f t="shared" si="7"/>
        <v>film &amp; video</v>
      </c>
      <c r="R83" s="10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8"/>
        <v>100.01249999999999</v>
      </c>
      <c r="P84" s="9">
        <f t="shared" si="6"/>
        <v>40.005000000000003</v>
      </c>
      <c r="Q84" s="10" t="str">
        <f t="shared" si="7"/>
        <v>film &amp; video</v>
      </c>
      <c r="R84" s="10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8"/>
        <v>102.49999999999999</v>
      </c>
      <c r="P85" s="9">
        <f t="shared" si="6"/>
        <v>15.76923076923077</v>
      </c>
      <c r="Q85" s="10" t="str">
        <f t="shared" si="7"/>
        <v>film &amp; video</v>
      </c>
      <c r="R85" s="10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8"/>
        <v>100</v>
      </c>
      <c r="P86" s="9">
        <f t="shared" si="6"/>
        <v>71.428571428571431</v>
      </c>
      <c r="Q86" s="10" t="str">
        <f t="shared" si="7"/>
        <v>film &amp; video</v>
      </c>
      <c r="R86" s="10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8"/>
        <v>125.49999999999999</v>
      </c>
      <c r="P87" s="9">
        <f t="shared" si="6"/>
        <v>71.714285714285708</v>
      </c>
      <c r="Q87" s="10" t="str">
        <f t="shared" si="7"/>
        <v>film &amp; video</v>
      </c>
      <c r="R87" s="10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8"/>
        <v>106.46666666666667</v>
      </c>
      <c r="P88" s="9">
        <f t="shared" si="6"/>
        <v>375.76470588235293</v>
      </c>
      <c r="Q88" s="10" t="str">
        <f t="shared" si="7"/>
        <v>film &amp; video</v>
      </c>
      <c r="R88" s="10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8"/>
        <v>104.60000000000001</v>
      </c>
      <c r="P89" s="9">
        <f t="shared" si="6"/>
        <v>104.6</v>
      </c>
      <c r="Q89" s="10" t="str">
        <f t="shared" si="7"/>
        <v>film &amp; video</v>
      </c>
      <c r="R89" s="10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8"/>
        <v>102.85714285714285</v>
      </c>
      <c r="P90" s="9">
        <f t="shared" si="6"/>
        <v>60</v>
      </c>
      <c r="Q90" s="10" t="str">
        <f t="shared" si="7"/>
        <v>film &amp; video</v>
      </c>
      <c r="R90" s="1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8"/>
        <v>115.06666666666668</v>
      </c>
      <c r="P91" s="9">
        <f t="shared" si="6"/>
        <v>123.28571428571429</v>
      </c>
      <c r="Q91" s="10" t="str">
        <f t="shared" si="7"/>
        <v>film &amp; video</v>
      </c>
      <c r="R91" s="10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8"/>
        <v>100.4</v>
      </c>
      <c r="P92" s="9">
        <f t="shared" si="6"/>
        <v>31.375</v>
      </c>
      <c r="Q92" s="10" t="str">
        <f t="shared" si="7"/>
        <v>film &amp; video</v>
      </c>
      <c r="R92" s="10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8"/>
        <v>120</v>
      </c>
      <c r="P93" s="9">
        <f t="shared" si="6"/>
        <v>78.260869565217391</v>
      </c>
      <c r="Q93" s="10" t="str">
        <f t="shared" si="7"/>
        <v>film &amp; video</v>
      </c>
      <c r="R93" s="10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8"/>
        <v>105.2</v>
      </c>
      <c r="P94" s="9">
        <f t="shared" si="6"/>
        <v>122.32558139534883</v>
      </c>
      <c r="Q94" s="10" t="str">
        <f t="shared" si="7"/>
        <v>film &amp; video</v>
      </c>
      <c r="R94" s="10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8"/>
        <v>110.60000000000001</v>
      </c>
      <c r="P95" s="9">
        <f t="shared" si="6"/>
        <v>73.733333333333334</v>
      </c>
      <c r="Q95" s="10" t="str">
        <f t="shared" si="7"/>
        <v>film &amp; video</v>
      </c>
      <c r="R95" s="10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8"/>
        <v>104</v>
      </c>
      <c r="P96" s="9">
        <f t="shared" si="6"/>
        <v>21.666666666666668</v>
      </c>
      <c r="Q96" s="10" t="str">
        <f t="shared" si="7"/>
        <v>film &amp; video</v>
      </c>
      <c r="R96" s="10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8"/>
        <v>131.42857142857142</v>
      </c>
      <c r="P97" s="9">
        <f t="shared" si="6"/>
        <v>21.904761904761905</v>
      </c>
      <c r="Q97" s="10" t="str">
        <f t="shared" si="7"/>
        <v>film &amp; video</v>
      </c>
      <c r="R97" s="10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8"/>
        <v>114.66666666666667</v>
      </c>
      <c r="P98" s="9">
        <f t="shared" si="6"/>
        <v>50.588235294117645</v>
      </c>
      <c r="Q98" s="10" t="str">
        <f t="shared" si="7"/>
        <v>film &amp; video</v>
      </c>
      <c r="R98" s="10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8"/>
        <v>106.25</v>
      </c>
      <c r="P99" s="9">
        <f t="shared" si="6"/>
        <v>53.125</v>
      </c>
      <c r="Q99" s="10" t="str">
        <f t="shared" si="7"/>
        <v>film &amp; video</v>
      </c>
      <c r="R99" s="10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8"/>
        <v>106.25</v>
      </c>
      <c r="P100" s="9">
        <f t="shared" si="6"/>
        <v>56.666666666666664</v>
      </c>
      <c r="Q100" s="10" t="str">
        <f t="shared" si="7"/>
        <v>film &amp; video</v>
      </c>
      <c r="R100" s="1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8"/>
        <v>106.01933333333334</v>
      </c>
      <c r="P101" s="9">
        <f t="shared" si="6"/>
        <v>40.776666666666664</v>
      </c>
      <c r="Q101" s="10" t="str">
        <f t="shared" si="7"/>
        <v>film &amp; video</v>
      </c>
      <c r="R101" s="10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8"/>
        <v>100</v>
      </c>
      <c r="P102" s="9">
        <f t="shared" si="6"/>
        <v>192.30769230769232</v>
      </c>
      <c r="Q102" s="10" t="str">
        <f t="shared" si="7"/>
        <v>film &amp; video</v>
      </c>
      <c r="R102" s="10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8"/>
        <v>100</v>
      </c>
      <c r="P103" s="9">
        <f t="shared" si="6"/>
        <v>100</v>
      </c>
      <c r="Q103" s="10" t="str">
        <f t="shared" si="7"/>
        <v>film &amp; video</v>
      </c>
      <c r="R103" s="10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8"/>
        <v>127.75000000000001</v>
      </c>
      <c r="P104" s="9">
        <f t="shared" si="6"/>
        <v>117.92307692307692</v>
      </c>
      <c r="Q104" s="10" t="str">
        <f t="shared" si="7"/>
        <v>film &amp; video</v>
      </c>
      <c r="R104" s="10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8"/>
        <v>105.15384615384616</v>
      </c>
      <c r="P105" s="9">
        <f t="shared" si="6"/>
        <v>27.897959183673468</v>
      </c>
      <c r="Q105" s="10" t="str">
        <f t="shared" si="7"/>
        <v>film &amp; video</v>
      </c>
      <c r="R105" s="10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8"/>
        <v>120</v>
      </c>
      <c r="P106" s="9">
        <f t="shared" si="6"/>
        <v>60</v>
      </c>
      <c r="Q106" s="10" t="str">
        <f t="shared" si="7"/>
        <v>film &amp; video</v>
      </c>
      <c r="R106" s="10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8"/>
        <v>107.40909090909089</v>
      </c>
      <c r="P107" s="9">
        <f t="shared" si="6"/>
        <v>39.383333333333333</v>
      </c>
      <c r="Q107" s="10" t="str">
        <f t="shared" si="7"/>
        <v>film &amp; video</v>
      </c>
      <c r="R107" s="10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8"/>
        <v>100.49999999999999</v>
      </c>
      <c r="P108" s="9">
        <f t="shared" si="6"/>
        <v>186.11111111111111</v>
      </c>
      <c r="Q108" s="10" t="str">
        <f t="shared" si="7"/>
        <v>film &amp; video</v>
      </c>
      <c r="R108" s="10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8"/>
        <v>102.46666666666667</v>
      </c>
      <c r="P109" s="9">
        <f t="shared" si="6"/>
        <v>111.37681159420291</v>
      </c>
      <c r="Q109" s="10" t="str">
        <f t="shared" si="7"/>
        <v>film &amp; video</v>
      </c>
      <c r="R109" s="10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8"/>
        <v>246.66666666666669</v>
      </c>
      <c r="P110" s="9">
        <f t="shared" si="6"/>
        <v>78.723404255319153</v>
      </c>
      <c r="Q110" s="10" t="str">
        <f t="shared" si="7"/>
        <v>film &amp; video</v>
      </c>
      <c r="R110" s="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8"/>
        <v>219.49999999999997</v>
      </c>
      <c r="P111" s="9">
        <f t="shared" si="6"/>
        <v>46.702127659574465</v>
      </c>
      <c r="Q111" s="10" t="str">
        <f t="shared" si="7"/>
        <v>film &amp; video</v>
      </c>
      <c r="R111" s="10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8"/>
        <v>130.76923076923077</v>
      </c>
      <c r="P112" s="9">
        <f t="shared" si="6"/>
        <v>65.384615384615387</v>
      </c>
      <c r="Q112" s="10" t="str">
        <f t="shared" si="7"/>
        <v>film &amp; video</v>
      </c>
      <c r="R112" s="10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8"/>
        <v>154.57142857142858</v>
      </c>
      <c r="P113" s="9">
        <f t="shared" si="6"/>
        <v>102.0754716981132</v>
      </c>
      <c r="Q113" s="10" t="str">
        <f t="shared" si="7"/>
        <v>film &amp; video</v>
      </c>
      <c r="R113" s="10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8"/>
        <v>104</v>
      </c>
      <c r="P114" s="9">
        <f t="shared" si="6"/>
        <v>64.197530864197532</v>
      </c>
      <c r="Q114" s="10" t="str">
        <f t="shared" si="7"/>
        <v>film &amp; video</v>
      </c>
      <c r="R114" s="10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8"/>
        <v>141</v>
      </c>
      <c r="P115" s="9">
        <f t="shared" si="6"/>
        <v>90.384615384615387</v>
      </c>
      <c r="Q115" s="10" t="str">
        <f t="shared" si="7"/>
        <v>film &amp; video</v>
      </c>
      <c r="R115" s="10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8"/>
        <v>103.33333333333334</v>
      </c>
      <c r="P116" s="9">
        <f t="shared" si="6"/>
        <v>88.571428571428569</v>
      </c>
      <c r="Q116" s="10" t="str">
        <f t="shared" si="7"/>
        <v>film &amp; video</v>
      </c>
      <c r="R116" s="10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8"/>
        <v>140.44444444444443</v>
      </c>
      <c r="P117" s="9">
        <f t="shared" si="6"/>
        <v>28.727272727272727</v>
      </c>
      <c r="Q117" s="10" t="str">
        <f t="shared" si="7"/>
        <v>film &amp; video</v>
      </c>
      <c r="R117" s="10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8"/>
        <v>113.65714285714286</v>
      </c>
      <c r="P118" s="9">
        <f t="shared" si="6"/>
        <v>69.78947368421052</v>
      </c>
      <c r="Q118" s="10" t="str">
        <f t="shared" si="7"/>
        <v>film &amp; video</v>
      </c>
      <c r="R118" s="10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8"/>
        <v>100.49377777777779</v>
      </c>
      <c r="P119" s="9">
        <f t="shared" si="6"/>
        <v>167.48962962962963</v>
      </c>
      <c r="Q119" s="10" t="str">
        <f t="shared" si="7"/>
        <v>film &amp; video</v>
      </c>
      <c r="R119" s="10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8"/>
        <v>113.03159999999998</v>
      </c>
      <c r="P120" s="9">
        <f t="shared" si="6"/>
        <v>144.91230769230768</v>
      </c>
      <c r="Q120" s="10" t="str">
        <f t="shared" si="7"/>
        <v>film &amp; video</v>
      </c>
      <c r="R120" s="1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8"/>
        <v>104.55692307692308</v>
      </c>
      <c r="P121" s="9">
        <f t="shared" si="6"/>
        <v>91.840540540540545</v>
      </c>
      <c r="Q121" s="10" t="str">
        <f t="shared" si="7"/>
        <v>film &amp; video</v>
      </c>
      <c r="R121" s="10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8"/>
        <v>1.4285714285714287E-2</v>
      </c>
      <c r="P122" s="9">
        <f t="shared" si="6"/>
        <v>10</v>
      </c>
      <c r="Q122" s="10" t="str">
        <f t="shared" si="7"/>
        <v>film &amp; video</v>
      </c>
      <c r="R122" s="10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8"/>
        <v>3.3333333333333333E-2</v>
      </c>
      <c r="P123" s="9">
        <f t="shared" si="6"/>
        <v>1</v>
      </c>
      <c r="Q123" s="10" t="str">
        <f t="shared" si="7"/>
        <v>film &amp; video</v>
      </c>
      <c r="R123" s="10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28.8" hidden="1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8"/>
        <v>0</v>
      </c>
      <c r="P124" s="9" t="e">
        <f t="shared" si="6"/>
        <v>#DIV/0!</v>
      </c>
      <c r="Q124" s="10" t="str">
        <f t="shared" si="7"/>
        <v>film &amp; video</v>
      </c>
      <c r="R124" s="10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8"/>
        <v>0.27454545454545454</v>
      </c>
      <c r="P125" s="9">
        <f t="shared" si="6"/>
        <v>25.166666666666668</v>
      </c>
      <c r="Q125" s="10" t="str">
        <f t="shared" si="7"/>
        <v>film &amp; video</v>
      </c>
      <c r="R125" s="10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2" hidden="1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8"/>
        <v>0</v>
      </c>
      <c r="P126" s="9" t="e">
        <f t="shared" si="6"/>
        <v>#DIV/0!</v>
      </c>
      <c r="Q126" s="10" t="str">
        <f t="shared" si="7"/>
        <v>film &amp; video</v>
      </c>
      <c r="R126" s="10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8"/>
        <v>14.000000000000002</v>
      </c>
      <c r="P127" s="9">
        <f t="shared" si="6"/>
        <v>11.666666666666666</v>
      </c>
      <c r="Q127" s="10" t="str">
        <f t="shared" si="7"/>
        <v>film &amp; video</v>
      </c>
      <c r="R127" s="10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8"/>
        <v>5.548</v>
      </c>
      <c r="P128" s="9">
        <f t="shared" si="6"/>
        <v>106.69230769230769</v>
      </c>
      <c r="Q128" s="10" t="str">
        <f t="shared" si="7"/>
        <v>film &amp; video</v>
      </c>
      <c r="R128" s="10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2" hidden="1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8"/>
        <v>2.375</v>
      </c>
      <c r="P129" s="9">
        <f t="shared" si="6"/>
        <v>47.5</v>
      </c>
      <c r="Q129" s="10" t="str">
        <f t="shared" si="7"/>
        <v>film &amp; video</v>
      </c>
      <c r="R129" s="10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8.8" hidden="1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8"/>
        <v>1.867</v>
      </c>
      <c r="P130" s="9">
        <f t="shared" ref="P130:P193" si="12">AVERAGE(PLEDGED/BACKERS_COUNT)</f>
        <v>311.16666666666669</v>
      </c>
      <c r="Q130" s="10" t="str">
        <f t="shared" ref="Q130:Q193" si="13">LEFT(N130,FIND("/",N130)-1)</f>
        <v>film &amp; video</v>
      </c>
      <c r="R130" s="1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4">(E131/D131)*100</f>
        <v>0</v>
      </c>
      <c r="P131" s="9" t="e">
        <f t="shared" si="12"/>
        <v>#DIV/0!</v>
      </c>
      <c r="Q131" s="10" t="str">
        <f t="shared" si="13"/>
        <v>film &amp; video</v>
      </c>
      <c r="R131" s="10" t="str">
        <f t="shared" ref="R131:R194" si="15">RIGHT(N131, LEN(N131)-FIND("/", 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4"/>
        <v>0</v>
      </c>
      <c r="P132" s="9" t="e">
        <f t="shared" si="12"/>
        <v>#DIV/0!</v>
      </c>
      <c r="Q132" s="10" t="str">
        <f t="shared" si="13"/>
        <v>film &amp; video</v>
      </c>
      <c r="R132" s="10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4"/>
        <v>0</v>
      </c>
      <c r="P133" s="9" t="e">
        <f t="shared" si="12"/>
        <v>#DIV/0!</v>
      </c>
      <c r="Q133" s="10" t="str">
        <f t="shared" si="13"/>
        <v>film &amp; video</v>
      </c>
      <c r="R133" s="10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3.2" hidden="1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4"/>
        <v>9.5687499999999996</v>
      </c>
      <c r="P134" s="9">
        <f t="shared" si="12"/>
        <v>94.506172839506178</v>
      </c>
      <c r="Q134" s="10" t="str">
        <f t="shared" si="13"/>
        <v>film &amp; video</v>
      </c>
      <c r="R134" s="10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8.8" hidden="1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4"/>
        <v>0</v>
      </c>
      <c r="P135" s="9" t="e">
        <f t="shared" si="12"/>
        <v>#DIV/0!</v>
      </c>
      <c r="Q135" s="10" t="str">
        <f t="shared" si="13"/>
        <v>film &amp; video</v>
      </c>
      <c r="R135" s="10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8.8" hidden="1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4"/>
        <v>0</v>
      </c>
      <c r="P136" s="9" t="e">
        <f t="shared" si="12"/>
        <v>#DIV/0!</v>
      </c>
      <c r="Q136" s="10" t="str">
        <f t="shared" si="13"/>
        <v>film &amp; video</v>
      </c>
      <c r="R136" s="10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2" hidden="1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4"/>
        <v>13.433333333333334</v>
      </c>
      <c r="P137" s="9">
        <f t="shared" si="12"/>
        <v>80.599999999999994</v>
      </c>
      <c r="Q137" s="10" t="str">
        <f t="shared" si="13"/>
        <v>film &amp; video</v>
      </c>
      <c r="R137" s="10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7.6" hidden="1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4"/>
        <v>0</v>
      </c>
      <c r="P138" s="9" t="e">
        <f t="shared" si="12"/>
        <v>#DIV/0!</v>
      </c>
      <c r="Q138" s="10" t="str">
        <f t="shared" si="13"/>
        <v>film &amp; video</v>
      </c>
      <c r="R138" s="10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4"/>
        <v>0</v>
      </c>
      <c r="P139" s="9" t="e">
        <f t="shared" si="12"/>
        <v>#DIV/0!</v>
      </c>
      <c r="Q139" s="10" t="str">
        <f t="shared" si="13"/>
        <v>film &amp; video</v>
      </c>
      <c r="R139" s="10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4"/>
        <v>3.1413333333333333</v>
      </c>
      <c r="P140" s="9">
        <f t="shared" si="12"/>
        <v>81.241379310344826</v>
      </c>
      <c r="Q140" s="10" t="str">
        <f t="shared" si="13"/>
        <v>film &amp; video</v>
      </c>
      <c r="R140" s="1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2" hidden="1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4"/>
        <v>100</v>
      </c>
      <c r="P141" s="9">
        <f t="shared" si="12"/>
        <v>500</v>
      </c>
      <c r="Q141" s="10" t="str">
        <f t="shared" si="13"/>
        <v>film &amp; video</v>
      </c>
      <c r="R141" s="10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4"/>
        <v>0</v>
      </c>
      <c r="P142" s="9" t="e">
        <f t="shared" si="12"/>
        <v>#DIV/0!</v>
      </c>
      <c r="Q142" s="10" t="str">
        <f t="shared" si="13"/>
        <v>film &amp; video</v>
      </c>
      <c r="R142" s="10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2" hidden="1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4"/>
        <v>10.775</v>
      </c>
      <c r="P143" s="9">
        <f t="shared" si="12"/>
        <v>46.178571428571431</v>
      </c>
      <c r="Q143" s="10" t="str">
        <f t="shared" si="13"/>
        <v>film &amp; video</v>
      </c>
      <c r="R143" s="10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4"/>
        <v>0.33333333333333337</v>
      </c>
      <c r="P144" s="9">
        <f t="shared" si="12"/>
        <v>10</v>
      </c>
      <c r="Q144" s="10" t="str">
        <f t="shared" si="13"/>
        <v>film &amp; video</v>
      </c>
      <c r="R144" s="10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4"/>
        <v>0</v>
      </c>
      <c r="P145" s="9" t="e">
        <f t="shared" si="12"/>
        <v>#DIV/0!</v>
      </c>
      <c r="Q145" s="10" t="str">
        <f t="shared" si="13"/>
        <v>film &amp; video</v>
      </c>
      <c r="R145" s="10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4"/>
        <v>27.6</v>
      </c>
      <c r="P146" s="9">
        <f t="shared" si="12"/>
        <v>55.945945945945944</v>
      </c>
      <c r="Q146" s="10" t="str">
        <f t="shared" si="13"/>
        <v>film &amp; video</v>
      </c>
      <c r="R146" s="10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2" hidden="1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4"/>
        <v>7.5111111111111111</v>
      </c>
      <c r="P147" s="9">
        <f t="shared" si="12"/>
        <v>37.555555555555557</v>
      </c>
      <c r="Q147" s="10" t="str">
        <f t="shared" si="13"/>
        <v>film &amp; video</v>
      </c>
      <c r="R147" s="10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4"/>
        <v>0.57499999999999996</v>
      </c>
      <c r="P148" s="9">
        <f t="shared" si="12"/>
        <v>38.333333333333336</v>
      </c>
      <c r="Q148" s="10" t="str">
        <f t="shared" si="13"/>
        <v>film &amp; video</v>
      </c>
      <c r="R148" s="10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4"/>
        <v>0</v>
      </c>
      <c r="P149" s="9" t="e">
        <f t="shared" si="12"/>
        <v>#DIV/0!</v>
      </c>
      <c r="Q149" s="10" t="str">
        <f t="shared" si="13"/>
        <v>film &amp; video</v>
      </c>
      <c r="R149" s="10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2" hidden="1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4"/>
        <v>0.08</v>
      </c>
      <c r="P150" s="9">
        <f t="shared" si="12"/>
        <v>20</v>
      </c>
      <c r="Q150" s="10" t="str">
        <f t="shared" si="13"/>
        <v>film &amp; video</v>
      </c>
      <c r="R150" s="1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4"/>
        <v>0.91999999999999993</v>
      </c>
      <c r="P151" s="9">
        <f t="shared" si="12"/>
        <v>15.333333333333334</v>
      </c>
      <c r="Q151" s="10" t="str">
        <f t="shared" si="13"/>
        <v>film &amp; video</v>
      </c>
      <c r="R151" s="10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2" hidden="1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4"/>
        <v>23.163076923076922</v>
      </c>
      <c r="P152" s="9">
        <f t="shared" si="12"/>
        <v>449.43283582089555</v>
      </c>
      <c r="Q152" s="10" t="str">
        <f t="shared" si="13"/>
        <v>film &amp; video</v>
      </c>
      <c r="R152" s="10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4"/>
        <v>5.5999999999999994E-2</v>
      </c>
      <c r="P153" s="9">
        <f t="shared" si="12"/>
        <v>28</v>
      </c>
      <c r="Q153" s="10" t="str">
        <f t="shared" si="13"/>
        <v>film &amp; video</v>
      </c>
      <c r="R153" s="10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4"/>
        <v>7.8947368421052634E-3</v>
      </c>
      <c r="P154" s="9">
        <f t="shared" si="12"/>
        <v>15</v>
      </c>
      <c r="Q154" s="10" t="str">
        <f t="shared" si="13"/>
        <v>film &amp; video</v>
      </c>
      <c r="R154" s="10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4"/>
        <v>0.71799999999999997</v>
      </c>
      <c r="P155" s="9">
        <f t="shared" si="12"/>
        <v>35.9</v>
      </c>
      <c r="Q155" s="10" t="str">
        <f t="shared" si="13"/>
        <v>film &amp; video</v>
      </c>
      <c r="R155" s="10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2" hidden="1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4"/>
        <v>2.666666666666667</v>
      </c>
      <c r="P156" s="9">
        <f t="shared" si="12"/>
        <v>13.333333333333334</v>
      </c>
      <c r="Q156" s="10" t="str">
        <f t="shared" si="13"/>
        <v>film &amp; video</v>
      </c>
      <c r="R156" s="10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4"/>
        <v>6.0000000000000001E-3</v>
      </c>
      <c r="P157" s="9">
        <f t="shared" si="12"/>
        <v>20.25</v>
      </c>
      <c r="Q157" s="10" t="str">
        <f t="shared" si="13"/>
        <v>film &amp; video</v>
      </c>
      <c r="R157" s="10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4"/>
        <v>5.0999999999999996</v>
      </c>
      <c r="P158" s="9">
        <f t="shared" si="12"/>
        <v>119</v>
      </c>
      <c r="Q158" s="10" t="str">
        <f t="shared" si="13"/>
        <v>film &amp; video</v>
      </c>
      <c r="R158" s="10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4"/>
        <v>0.26711185308848079</v>
      </c>
      <c r="P159" s="9">
        <f t="shared" si="12"/>
        <v>4</v>
      </c>
      <c r="Q159" s="10" t="str">
        <f t="shared" si="13"/>
        <v>film &amp; video</v>
      </c>
      <c r="R159" s="10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4"/>
        <v>0</v>
      </c>
      <c r="P160" s="9" t="e">
        <f t="shared" si="12"/>
        <v>#DIV/0!</v>
      </c>
      <c r="Q160" s="10" t="str">
        <f t="shared" si="13"/>
        <v>film &amp; video</v>
      </c>
      <c r="R160" s="1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4"/>
        <v>2E-3</v>
      </c>
      <c r="P161" s="9">
        <f t="shared" si="12"/>
        <v>10</v>
      </c>
      <c r="Q161" s="10" t="str">
        <f t="shared" si="13"/>
        <v>film &amp; video</v>
      </c>
      <c r="R161" s="10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2" hidden="1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4"/>
        <v>0</v>
      </c>
      <c r="P162" s="9" t="e">
        <f t="shared" si="12"/>
        <v>#DIV/0!</v>
      </c>
      <c r="Q162" s="10" t="str">
        <f t="shared" si="13"/>
        <v>film &amp; video</v>
      </c>
      <c r="R162" s="10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2" hidden="1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4"/>
        <v>0.01</v>
      </c>
      <c r="P163" s="9">
        <f t="shared" si="12"/>
        <v>5</v>
      </c>
      <c r="Q163" s="10" t="str">
        <f t="shared" si="13"/>
        <v>film &amp; video</v>
      </c>
      <c r="R163" s="10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2" hidden="1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4"/>
        <v>15.535714285714286</v>
      </c>
      <c r="P164" s="9">
        <f t="shared" si="12"/>
        <v>43.5</v>
      </c>
      <c r="Q164" s="10" t="str">
        <f t="shared" si="13"/>
        <v>film &amp; video</v>
      </c>
      <c r="R164" s="10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7.6" hidden="1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4"/>
        <v>0</v>
      </c>
      <c r="P165" s="9" t="e">
        <f t="shared" si="12"/>
        <v>#DIV/0!</v>
      </c>
      <c r="Q165" s="10" t="str">
        <f t="shared" si="13"/>
        <v>film &amp; video</v>
      </c>
      <c r="R165" s="10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3.2" hidden="1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4"/>
        <v>0.53333333333333333</v>
      </c>
      <c r="P166" s="9">
        <f t="shared" si="12"/>
        <v>91.428571428571431</v>
      </c>
      <c r="Q166" s="10" t="str">
        <f t="shared" si="13"/>
        <v>film &amp; video</v>
      </c>
      <c r="R166" s="10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8.8" hidden="1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4"/>
        <v>0</v>
      </c>
      <c r="P167" s="9" t="e">
        <f t="shared" si="12"/>
        <v>#DIV/0!</v>
      </c>
      <c r="Q167" s="10" t="str">
        <f t="shared" si="13"/>
        <v>film &amp; video</v>
      </c>
      <c r="R167" s="10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2" hidden="1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4"/>
        <v>60</v>
      </c>
      <c r="P168" s="9">
        <f t="shared" si="12"/>
        <v>3000</v>
      </c>
      <c r="Q168" s="10" t="str">
        <f t="shared" si="13"/>
        <v>film &amp; video</v>
      </c>
      <c r="R168" s="10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2" hidden="1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4"/>
        <v>0.01</v>
      </c>
      <c r="P169" s="9">
        <f t="shared" si="12"/>
        <v>5.5</v>
      </c>
      <c r="Q169" s="10" t="str">
        <f t="shared" si="13"/>
        <v>film &amp; video</v>
      </c>
      <c r="R169" s="10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2" hidden="1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4"/>
        <v>4.0625</v>
      </c>
      <c r="P170" s="9">
        <f t="shared" si="12"/>
        <v>108.33333333333333</v>
      </c>
      <c r="Q170" s="10" t="str">
        <f t="shared" si="13"/>
        <v>film &amp; video</v>
      </c>
      <c r="R170" s="1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2" hidden="1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4"/>
        <v>22.400000000000002</v>
      </c>
      <c r="P171" s="9">
        <f t="shared" si="12"/>
        <v>56</v>
      </c>
      <c r="Q171" s="10" t="str">
        <f t="shared" si="13"/>
        <v>film &amp; video</v>
      </c>
      <c r="R171" s="10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3.2" hidden="1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4"/>
        <v>3.25</v>
      </c>
      <c r="P172" s="9">
        <f t="shared" si="12"/>
        <v>32.5</v>
      </c>
      <c r="Q172" s="10" t="str">
        <f t="shared" si="13"/>
        <v>film &amp; video</v>
      </c>
      <c r="R172" s="10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2" hidden="1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4"/>
        <v>2E-3</v>
      </c>
      <c r="P173" s="9">
        <f t="shared" si="12"/>
        <v>1</v>
      </c>
      <c r="Q173" s="10" t="str">
        <f t="shared" si="13"/>
        <v>film &amp; video</v>
      </c>
      <c r="R173" s="10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2" hidden="1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4"/>
        <v>0</v>
      </c>
      <c r="P174" s="9" t="e">
        <f t="shared" si="12"/>
        <v>#DIV/0!</v>
      </c>
      <c r="Q174" s="10" t="str">
        <f t="shared" si="13"/>
        <v>film &amp; video</v>
      </c>
      <c r="R174" s="10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2" hidden="1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4"/>
        <v>0</v>
      </c>
      <c r="P175" s="9" t="e">
        <f t="shared" si="12"/>
        <v>#DIV/0!</v>
      </c>
      <c r="Q175" s="10" t="str">
        <f t="shared" si="13"/>
        <v>film &amp; video</v>
      </c>
      <c r="R175" s="10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2" hidden="1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4"/>
        <v>0</v>
      </c>
      <c r="P176" s="9" t="e">
        <f t="shared" si="12"/>
        <v>#DIV/0!</v>
      </c>
      <c r="Q176" s="10" t="str">
        <f t="shared" si="13"/>
        <v>film &amp; video</v>
      </c>
      <c r="R176" s="10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3.2" hidden="1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4"/>
        <v>6.4850000000000003</v>
      </c>
      <c r="P177" s="9">
        <f t="shared" si="12"/>
        <v>49.884615384615387</v>
      </c>
      <c r="Q177" s="10" t="str">
        <f t="shared" si="13"/>
        <v>film &amp; video</v>
      </c>
      <c r="R177" s="10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2" hidden="1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4"/>
        <v>0</v>
      </c>
      <c r="P178" s="9" t="e">
        <f t="shared" si="12"/>
        <v>#DIV/0!</v>
      </c>
      <c r="Q178" s="10" t="str">
        <f t="shared" si="13"/>
        <v>film &amp; video</v>
      </c>
      <c r="R178" s="10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8.8" hidden="1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4"/>
        <v>40</v>
      </c>
      <c r="P179" s="9">
        <f t="shared" si="12"/>
        <v>25.714285714285715</v>
      </c>
      <c r="Q179" s="10" t="str">
        <f t="shared" si="13"/>
        <v>film &amp; video</v>
      </c>
      <c r="R179" s="10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8.8" hidden="1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4"/>
        <v>0</v>
      </c>
      <c r="P180" s="9" t="e">
        <f t="shared" si="12"/>
        <v>#DIV/0!</v>
      </c>
      <c r="Q180" s="10" t="str">
        <f t="shared" si="13"/>
        <v>film &amp; video</v>
      </c>
      <c r="R180" s="1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8.8" hidden="1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4"/>
        <v>20</v>
      </c>
      <c r="P181" s="9">
        <f t="shared" si="12"/>
        <v>100</v>
      </c>
      <c r="Q181" s="10" t="str">
        <f t="shared" si="13"/>
        <v>film &amp; video</v>
      </c>
      <c r="R181" s="10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2" hidden="1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4"/>
        <v>33.416666666666664</v>
      </c>
      <c r="P182" s="9">
        <f t="shared" si="12"/>
        <v>30.846153846153847</v>
      </c>
      <c r="Q182" s="10" t="str">
        <f t="shared" si="13"/>
        <v>film &amp; video</v>
      </c>
      <c r="R182" s="10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2" hidden="1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4"/>
        <v>21.092608822670172</v>
      </c>
      <c r="P183" s="9">
        <f t="shared" si="12"/>
        <v>180.5</v>
      </c>
      <c r="Q183" s="10" t="str">
        <f t="shared" si="13"/>
        <v>film &amp; video</v>
      </c>
      <c r="R183" s="10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3.2" hidden="1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4"/>
        <v>0</v>
      </c>
      <c r="P184" s="9" t="e">
        <f t="shared" si="12"/>
        <v>#DIV/0!</v>
      </c>
      <c r="Q184" s="10" t="str">
        <f t="shared" si="13"/>
        <v>film &amp; video</v>
      </c>
      <c r="R184" s="10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4"/>
        <v>35.856000000000002</v>
      </c>
      <c r="P185" s="9">
        <f t="shared" si="12"/>
        <v>373.5</v>
      </c>
      <c r="Q185" s="10" t="str">
        <f t="shared" si="13"/>
        <v>film &amp; video</v>
      </c>
      <c r="R185" s="10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3.2" hidden="1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4"/>
        <v>3.4000000000000004</v>
      </c>
      <c r="P186" s="9">
        <f t="shared" si="12"/>
        <v>25.5</v>
      </c>
      <c r="Q186" s="10" t="str">
        <f t="shared" si="13"/>
        <v>film &amp; video</v>
      </c>
      <c r="R186" s="10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4"/>
        <v>5.5</v>
      </c>
      <c r="P187" s="9">
        <f t="shared" si="12"/>
        <v>220</v>
      </c>
      <c r="Q187" s="10" t="str">
        <f t="shared" si="13"/>
        <v>film &amp; video</v>
      </c>
      <c r="R187" s="10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2" hidden="1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4"/>
        <v>0</v>
      </c>
      <c r="P188" s="9" t="e">
        <f t="shared" si="12"/>
        <v>#DIV/0!</v>
      </c>
      <c r="Q188" s="10" t="str">
        <f t="shared" si="13"/>
        <v>film &amp; video</v>
      </c>
      <c r="R188" s="10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2" hidden="1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4"/>
        <v>16</v>
      </c>
      <c r="P189" s="9">
        <f t="shared" si="12"/>
        <v>160</v>
      </c>
      <c r="Q189" s="10" t="str">
        <f t="shared" si="13"/>
        <v>film &amp; video</v>
      </c>
      <c r="R189" s="10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3.2" hidden="1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4"/>
        <v>0</v>
      </c>
      <c r="P190" s="9" t="e">
        <f t="shared" si="12"/>
        <v>#DIV/0!</v>
      </c>
      <c r="Q190" s="10" t="str">
        <f t="shared" si="13"/>
        <v>film &amp; video</v>
      </c>
      <c r="R190" s="1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2" hidden="1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4"/>
        <v>6.8999999999999992E-2</v>
      </c>
      <c r="P191" s="9">
        <f t="shared" si="12"/>
        <v>69</v>
      </c>
      <c r="Q191" s="10" t="str">
        <f t="shared" si="13"/>
        <v>film &amp; video</v>
      </c>
      <c r="R191" s="10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4"/>
        <v>0.41666666666666669</v>
      </c>
      <c r="P192" s="9">
        <f t="shared" si="12"/>
        <v>50</v>
      </c>
      <c r="Q192" s="10" t="str">
        <f t="shared" si="13"/>
        <v>film &amp; video</v>
      </c>
      <c r="R192" s="10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2" hidden="1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4"/>
        <v>5</v>
      </c>
      <c r="P193" s="9">
        <f t="shared" si="12"/>
        <v>83.333333333333329</v>
      </c>
      <c r="Q193" s="10" t="str">
        <f t="shared" si="13"/>
        <v>film &amp; video</v>
      </c>
      <c r="R193" s="10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7.6" hidden="1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4"/>
        <v>1.6999999999999999E-3</v>
      </c>
      <c r="P194" s="9">
        <f t="shared" ref="P194:P257" si="18">AVERAGE(PLEDGED/BACKERS_COUNT)</f>
        <v>5.666666666666667</v>
      </c>
      <c r="Q194" s="10" t="str">
        <f t="shared" ref="Q194:Q257" si="19">LEFT(N194,FIND("/",N194)-1)</f>
        <v>film &amp; video</v>
      </c>
      <c r="R194" s="10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7.6" hidden="1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0">(E195/D195)*100</f>
        <v>0</v>
      </c>
      <c r="P195" s="9" t="e">
        <f t="shared" si="18"/>
        <v>#DIV/0!</v>
      </c>
      <c r="Q195" s="10" t="str">
        <f t="shared" si="19"/>
        <v>film &amp; video</v>
      </c>
      <c r="R195" s="10" t="str">
        <f t="shared" ref="R195:R258" si="21">RIGHT(N195, LEN(N195)-FIND("/", 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2" hidden="1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0"/>
        <v>0.12</v>
      </c>
      <c r="P196" s="9">
        <f t="shared" si="18"/>
        <v>1</v>
      </c>
      <c r="Q196" s="10" t="str">
        <f t="shared" si="19"/>
        <v>film &amp; video</v>
      </c>
      <c r="R196" s="10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2" hidden="1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0"/>
        <v>0</v>
      </c>
      <c r="P197" s="9" t="e">
        <f t="shared" si="18"/>
        <v>#DIV/0!</v>
      </c>
      <c r="Q197" s="10" t="str">
        <f t="shared" si="19"/>
        <v>film &amp; video</v>
      </c>
      <c r="R197" s="10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2" hidden="1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0"/>
        <v>41.857142857142861</v>
      </c>
      <c r="P198" s="9">
        <f t="shared" si="18"/>
        <v>77.10526315789474</v>
      </c>
      <c r="Q198" s="10" t="str">
        <f t="shared" si="19"/>
        <v>film &amp; video</v>
      </c>
      <c r="R198" s="10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2" hidden="1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0"/>
        <v>10.48</v>
      </c>
      <c r="P199" s="9">
        <f t="shared" si="18"/>
        <v>32.75</v>
      </c>
      <c r="Q199" s="10" t="str">
        <f t="shared" si="19"/>
        <v>film &amp; video</v>
      </c>
      <c r="R199" s="10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2" hidden="1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0"/>
        <v>1.1159999999999999</v>
      </c>
      <c r="P200" s="9">
        <f t="shared" si="18"/>
        <v>46.5</v>
      </c>
      <c r="Q200" s="10" t="str">
        <f t="shared" si="19"/>
        <v>film &amp; video</v>
      </c>
      <c r="R200" s="1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2" hidden="1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0"/>
        <v>0</v>
      </c>
      <c r="P201" s="9" t="e">
        <f t="shared" si="18"/>
        <v>#DIV/0!</v>
      </c>
      <c r="Q201" s="10" t="str">
        <f t="shared" si="19"/>
        <v>film &amp; video</v>
      </c>
      <c r="R201" s="10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8.8" hidden="1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0"/>
        <v>26.192500000000003</v>
      </c>
      <c r="P202" s="9">
        <f t="shared" si="18"/>
        <v>87.308333333333337</v>
      </c>
      <c r="Q202" s="10" t="str">
        <f t="shared" si="19"/>
        <v>film &amp; video</v>
      </c>
      <c r="R202" s="10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2" hidden="1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0"/>
        <v>58.461538461538467</v>
      </c>
      <c r="P203" s="9">
        <f t="shared" si="18"/>
        <v>54.285714285714285</v>
      </c>
      <c r="Q203" s="10" t="str">
        <f t="shared" si="19"/>
        <v>film &amp; video</v>
      </c>
      <c r="R203" s="10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0"/>
        <v>0</v>
      </c>
      <c r="P204" s="9" t="e">
        <f t="shared" si="18"/>
        <v>#DIV/0!</v>
      </c>
      <c r="Q204" s="10" t="str">
        <f t="shared" si="19"/>
        <v>film &amp; video</v>
      </c>
      <c r="R204" s="10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2" hidden="1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0"/>
        <v>29.84</v>
      </c>
      <c r="P205" s="9">
        <f t="shared" si="18"/>
        <v>93.25</v>
      </c>
      <c r="Q205" s="10" t="str">
        <f t="shared" si="19"/>
        <v>film &amp; video</v>
      </c>
      <c r="R205" s="10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2" hidden="1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0"/>
        <v>50.721666666666664</v>
      </c>
      <c r="P206" s="9">
        <f t="shared" si="18"/>
        <v>117.68368136117556</v>
      </c>
      <c r="Q206" s="10" t="str">
        <f t="shared" si="19"/>
        <v>film &amp; video</v>
      </c>
      <c r="R206" s="10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2" hidden="1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0"/>
        <v>16.25</v>
      </c>
      <c r="P207" s="9">
        <f t="shared" si="18"/>
        <v>76.470588235294116</v>
      </c>
      <c r="Q207" s="10" t="str">
        <f t="shared" si="19"/>
        <v>film &amp; video</v>
      </c>
      <c r="R207" s="10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2" hidden="1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0"/>
        <v>0</v>
      </c>
      <c r="P208" s="9" t="e">
        <f t="shared" si="18"/>
        <v>#DIV/0!</v>
      </c>
      <c r="Q208" s="10" t="str">
        <f t="shared" si="19"/>
        <v>film &amp; video</v>
      </c>
      <c r="R208" s="10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2" hidden="1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0"/>
        <v>15.214285714285714</v>
      </c>
      <c r="P209" s="9">
        <f t="shared" si="18"/>
        <v>163.84615384615384</v>
      </c>
      <c r="Q209" s="10" t="str">
        <f t="shared" si="19"/>
        <v>film &amp; video</v>
      </c>
      <c r="R209" s="10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3.2" hidden="1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0"/>
        <v>0</v>
      </c>
      <c r="P210" s="9" t="e">
        <f t="shared" si="18"/>
        <v>#DIV/0!</v>
      </c>
      <c r="Q210" s="10" t="str">
        <f t="shared" si="19"/>
        <v>film &amp; video</v>
      </c>
      <c r="R210" s="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3.2" hidden="1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0"/>
        <v>0</v>
      </c>
      <c r="P211" s="9" t="e">
        <f t="shared" si="18"/>
        <v>#DIV/0!</v>
      </c>
      <c r="Q211" s="10" t="str">
        <f t="shared" si="19"/>
        <v>film &amp; video</v>
      </c>
      <c r="R211" s="10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2" hidden="1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0"/>
        <v>25.25</v>
      </c>
      <c r="P212" s="9">
        <f t="shared" si="18"/>
        <v>91.818181818181813</v>
      </c>
      <c r="Q212" s="10" t="str">
        <f t="shared" si="19"/>
        <v>film &amp; video</v>
      </c>
      <c r="R212" s="10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2" hidden="1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0"/>
        <v>44.6</v>
      </c>
      <c r="P213" s="9">
        <f t="shared" si="18"/>
        <v>185.83333333333334</v>
      </c>
      <c r="Q213" s="10" t="str">
        <f t="shared" si="19"/>
        <v>film &amp; video</v>
      </c>
      <c r="R213" s="10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8.8" hidden="1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0"/>
        <v>1.5873015873015872E-2</v>
      </c>
      <c r="P214" s="9">
        <f t="shared" si="18"/>
        <v>1</v>
      </c>
      <c r="Q214" s="10" t="str">
        <f t="shared" si="19"/>
        <v>film &amp; video</v>
      </c>
      <c r="R214" s="10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2" hidden="1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0"/>
        <v>0.04</v>
      </c>
      <c r="P215" s="9">
        <f t="shared" si="18"/>
        <v>20</v>
      </c>
      <c r="Q215" s="10" t="str">
        <f t="shared" si="19"/>
        <v>film &amp; video</v>
      </c>
      <c r="R215" s="10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3.2" hidden="1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0"/>
        <v>8.0000000000000002E-3</v>
      </c>
      <c r="P216" s="9">
        <f t="shared" si="18"/>
        <v>1</v>
      </c>
      <c r="Q216" s="10" t="str">
        <f t="shared" si="19"/>
        <v>film &amp; video</v>
      </c>
      <c r="R216" s="10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2" hidden="1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0"/>
        <v>0.22727272727272727</v>
      </c>
      <c r="P217" s="9">
        <f t="shared" si="18"/>
        <v>10</v>
      </c>
      <c r="Q217" s="10" t="str">
        <f t="shared" si="19"/>
        <v>film &amp; video</v>
      </c>
      <c r="R217" s="10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2" hidden="1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0"/>
        <v>55.698440000000005</v>
      </c>
      <c r="P218" s="9">
        <f t="shared" si="18"/>
        <v>331.53833333333336</v>
      </c>
      <c r="Q218" s="10" t="str">
        <f t="shared" si="19"/>
        <v>film &amp; video</v>
      </c>
      <c r="R218" s="10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0"/>
        <v>11.943</v>
      </c>
      <c r="P219" s="9">
        <f t="shared" si="18"/>
        <v>314.28947368421052</v>
      </c>
      <c r="Q219" s="10" t="str">
        <f t="shared" si="19"/>
        <v>film &amp; video</v>
      </c>
      <c r="R219" s="10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2" hidden="1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0"/>
        <v>2</v>
      </c>
      <c r="P220" s="9">
        <f t="shared" si="18"/>
        <v>100</v>
      </c>
      <c r="Q220" s="10" t="str">
        <f t="shared" si="19"/>
        <v>film &amp; video</v>
      </c>
      <c r="R220" s="1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8.8" hidden="1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0"/>
        <v>17.630000000000003</v>
      </c>
      <c r="P221" s="9">
        <f t="shared" si="18"/>
        <v>115.98684210526316</v>
      </c>
      <c r="Q221" s="10" t="str">
        <f t="shared" si="19"/>
        <v>film &amp; video</v>
      </c>
      <c r="R221" s="10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2" hidden="1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0"/>
        <v>0.72</v>
      </c>
      <c r="P222" s="9">
        <f t="shared" si="18"/>
        <v>120</v>
      </c>
      <c r="Q222" s="10" t="str">
        <f t="shared" si="19"/>
        <v>film &amp; video</v>
      </c>
      <c r="R222" s="10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0"/>
        <v>0</v>
      </c>
      <c r="P223" s="9" t="e">
        <f t="shared" si="18"/>
        <v>#DIV/0!</v>
      </c>
      <c r="Q223" s="10" t="str">
        <f t="shared" si="19"/>
        <v>film &amp; video</v>
      </c>
      <c r="R223" s="10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2" hidden="1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0"/>
        <v>13</v>
      </c>
      <c r="P224" s="9">
        <f t="shared" si="18"/>
        <v>65</v>
      </c>
      <c r="Q224" s="10" t="str">
        <f t="shared" si="19"/>
        <v>film &amp; video</v>
      </c>
      <c r="R224" s="10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3.2" hidden="1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0"/>
        <v>0</v>
      </c>
      <c r="P225" s="9" t="e">
        <f t="shared" si="18"/>
        <v>#DIV/0!</v>
      </c>
      <c r="Q225" s="10" t="str">
        <f t="shared" si="19"/>
        <v>film &amp; video</v>
      </c>
      <c r="R225" s="10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3.2" hidden="1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0"/>
        <v>0</v>
      </c>
      <c r="P226" s="9" t="e">
        <f t="shared" si="18"/>
        <v>#DIV/0!</v>
      </c>
      <c r="Q226" s="10" t="str">
        <f t="shared" si="19"/>
        <v>film &amp; video</v>
      </c>
      <c r="R226" s="10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2" hidden="1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0"/>
        <v>0</v>
      </c>
      <c r="P227" s="9" t="e">
        <f t="shared" si="18"/>
        <v>#DIV/0!</v>
      </c>
      <c r="Q227" s="10" t="str">
        <f t="shared" si="19"/>
        <v>film &amp; video</v>
      </c>
      <c r="R227" s="10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2" hidden="1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0"/>
        <v>0.86206896551724133</v>
      </c>
      <c r="P228" s="9">
        <f t="shared" si="18"/>
        <v>125</v>
      </c>
      <c r="Q228" s="10" t="str">
        <f t="shared" si="19"/>
        <v>film &amp; video</v>
      </c>
      <c r="R228" s="10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2" hidden="1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0"/>
        <v>0</v>
      </c>
      <c r="P229" s="9" t="e">
        <f t="shared" si="18"/>
        <v>#DIV/0!</v>
      </c>
      <c r="Q229" s="10" t="str">
        <f t="shared" si="19"/>
        <v>film &amp; video</v>
      </c>
      <c r="R229" s="10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8.8" hidden="1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0"/>
        <v>0</v>
      </c>
      <c r="P230" s="9" t="e">
        <f t="shared" si="18"/>
        <v>#DIV/0!</v>
      </c>
      <c r="Q230" s="10" t="str">
        <f t="shared" si="19"/>
        <v>film &amp; video</v>
      </c>
      <c r="R230" s="1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2" hidden="1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0"/>
        <v>0</v>
      </c>
      <c r="P231" s="9" t="e">
        <f t="shared" si="18"/>
        <v>#DIV/0!</v>
      </c>
      <c r="Q231" s="10" t="str">
        <f t="shared" si="19"/>
        <v>film &amp; video</v>
      </c>
      <c r="R231" s="10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2" hidden="1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0"/>
        <v>0.4</v>
      </c>
      <c r="P232" s="9">
        <f t="shared" si="18"/>
        <v>30</v>
      </c>
      <c r="Q232" s="10" t="str">
        <f t="shared" si="19"/>
        <v>film &amp; video</v>
      </c>
      <c r="R232" s="10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2" hidden="1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0"/>
        <v>0</v>
      </c>
      <c r="P233" s="9" t="e">
        <f t="shared" si="18"/>
        <v>#DIV/0!</v>
      </c>
      <c r="Q233" s="10" t="str">
        <f t="shared" si="19"/>
        <v>film &amp; video</v>
      </c>
      <c r="R233" s="10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2" hidden="1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0"/>
        <v>2.75</v>
      </c>
      <c r="P234" s="9">
        <f t="shared" si="18"/>
        <v>15.714285714285714</v>
      </c>
      <c r="Q234" s="10" t="str">
        <f t="shared" si="19"/>
        <v>film &amp; video</v>
      </c>
      <c r="R234" s="10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2" hidden="1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0"/>
        <v>0</v>
      </c>
      <c r="P235" s="9" t="e">
        <f t="shared" si="18"/>
        <v>#DIV/0!</v>
      </c>
      <c r="Q235" s="10" t="str">
        <f t="shared" si="19"/>
        <v>film &amp; video</v>
      </c>
      <c r="R235" s="10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3.2" hidden="1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0"/>
        <v>40.1</v>
      </c>
      <c r="P236" s="9">
        <f t="shared" si="18"/>
        <v>80.2</v>
      </c>
      <c r="Q236" s="10" t="str">
        <f t="shared" si="19"/>
        <v>film &amp; video</v>
      </c>
      <c r="R236" s="10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2" hidden="1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0"/>
        <v>0</v>
      </c>
      <c r="P237" s="9" t="e">
        <f t="shared" si="18"/>
        <v>#DIV/0!</v>
      </c>
      <c r="Q237" s="10" t="str">
        <f t="shared" si="19"/>
        <v>film &amp; video</v>
      </c>
      <c r="R237" s="10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2" hidden="1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0"/>
        <v>0</v>
      </c>
      <c r="P238" s="9" t="e">
        <f t="shared" si="18"/>
        <v>#DIV/0!</v>
      </c>
      <c r="Q238" s="10" t="str">
        <f t="shared" si="19"/>
        <v>film &amp; video</v>
      </c>
      <c r="R238" s="10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8.8" hidden="1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0"/>
        <v>0.33333333333333337</v>
      </c>
      <c r="P239" s="9">
        <f t="shared" si="18"/>
        <v>50</v>
      </c>
      <c r="Q239" s="10" t="str">
        <f t="shared" si="19"/>
        <v>film &amp; video</v>
      </c>
      <c r="R239" s="10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2" hidden="1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0"/>
        <v>0</v>
      </c>
      <c r="P240" s="9" t="e">
        <f t="shared" si="18"/>
        <v>#DIV/0!</v>
      </c>
      <c r="Q240" s="10" t="str">
        <f t="shared" si="19"/>
        <v>film &amp; video</v>
      </c>
      <c r="R240" s="1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2" hidden="1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0"/>
        <v>25</v>
      </c>
      <c r="P241" s="9">
        <f t="shared" si="18"/>
        <v>50</v>
      </c>
      <c r="Q241" s="10" t="str">
        <f t="shared" si="19"/>
        <v>film &amp; video</v>
      </c>
      <c r="R241" s="10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7.6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0"/>
        <v>107.63413333333334</v>
      </c>
      <c r="P242" s="9">
        <f t="shared" si="18"/>
        <v>117.84759124087591</v>
      </c>
      <c r="Q242" s="10" t="str">
        <f t="shared" si="19"/>
        <v>film &amp; video</v>
      </c>
      <c r="R242" s="10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0"/>
        <v>112.63736263736264</v>
      </c>
      <c r="P243" s="9">
        <f t="shared" si="18"/>
        <v>109.04255319148936</v>
      </c>
      <c r="Q243" s="10" t="str">
        <f t="shared" si="19"/>
        <v>film &amp; video</v>
      </c>
      <c r="R243" s="10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0"/>
        <v>113.46153846153845</v>
      </c>
      <c r="P244" s="9">
        <f t="shared" si="18"/>
        <v>73.019801980198025</v>
      </c>
      <c r="Q244" s="10" t="str">
        <f t="shared" si="19"/>
        <v>film &amp; video</v>
      </c>
      <c r="R244" s="10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0"/>
        <v>102.592</v>
      </c>
      <c r="P245" s="9">
        <f t="shared" si="18"/>
        <v>78.195121951219505</v>
      </c>
      <c r="Q245" s="10" t="str">
        <f t="shared" si="19"/>
        <v>film &amp; video</v>
      </c>
      <c r="R245" s="10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0"/>
        <v>113.75714285714287</v>
      </c>
      <c r="P246" s="9">
        <f t="shared" si="18"/>
        <v>47.398809523809526</v>
      </c>
      <c r="Q246" s="10" t="str">
        <f t="shared" si="19"/>
        <v>film &amp; video</v>
      </c>
      <c r="R246" s="10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0"/>
        <v>103.71999999999998</v>
      </c>
      <c r="P247" s="9">
        <f t="shared" si="18"/>
        <v>54.020833333333336</v>
      </c>
      <c r="Q247" s="10" t="str">
        <f t="shared" si="19"/>
        <v>film &amp; video</v>
      </c>
      <c r="R247" s="10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0"/>
        <v>305.46000000000004</v>
      </c>
      <c r="P248" s="9">
        <f t="shared" si="18"/>
        <v>68.488789237668158</v>
      </c>
      <c r="Q248" s="10" t="str">
        <f t="shared" si="19"/>
        <v>film &amp; video</v>
      </c>
      <c r="R248" s="10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0"/>
        <v>134.1</v>
      </c>
      <c r="P249" s="9">
        <f t="shared" si="18"/>
        <v>108.14516129032258</v>
      </c>
      <c r="Q249" s="10" t="str">
        <f t="shared" si="19"/>
        <v>film &amp; video</v>
      </c>
      <c r="R249" s="10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0"/>
        <v>101.33294117647058</v>
      </c>
      <c r="P250" s="9">
        <f t="shared" si="18"/>
        <v>589.95205479452056</v>
      </c>
      <c r="Q250" s="10" t="str">
        <f t="shared" si="19"/>
        <v>film &amp; video</v>
      </c>
      <c r="R250" s="1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0"/>
        <v>112.92</v>
      </c>
      <c r="P251" s="9">
        <f t="shared" si="18"/>
        <v>48.051063829787232</v>
      </c>
      <c r="Q251" s="10" t="str">
        <f t="shared" si="19"/>
        <v>film &amp; video</v>
      </c>
      <c r="R251" s="10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0"/>
        <v>105.58333333333334</v>
      </c>
      <c r="P252" s="9">
        <f t="shared" si="18"/>
        <v>72.482837528604122</v>
      </c>
      <c r="Q252" s="10" t="str">
        <f t="shared" si="19"/>
        <v>film &amp; video</v>
      </c>
      <c r="R252" s="10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0"/>
        <v>125.57142857142858</v>
      </c>
      <c r="P253" s="9">
        <f t="shared" si="18"/>
        <v>57.077922077922075</v>
      </c>
      <c r="Q253" s="10" t="str">
        <f t="shared" si="19"/>
        <v>film &amp; video</v>
      </c>
      <c r="R253" s="10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0"/>
        <v>184.56</v>
      </c>
      <c r="P254" s="9">
        <f t="shared" si="18"/>
        <v>85.444444444444443</v>
      </c>
      <c r="Q254" s="10" t="str">
        <f t="shared" si="19"/>
        <v>film &amp; video</v>
      </c>
      <c r="R254" s="10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0"/>
        <v>100.73333333333335</v>
      </c>
      <c r="P255" s="9">
        <f t="shared" si="18"/>
        <v>215.85714285714286</v>
      </c>
      <c r="Q255" s="10" t="str">
        <f t="shared" si="19"/>
        <v>film &amp; video</v>
      </c>
      <c r="R255" s="10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0"/>
        <v>116.94725</v>
      </c>
      <c r="P256" s="9">
        <f t="shared" si="18"/>
        <v>89.38643312101911</v>
      </c>
      <c r="Q256" s="10" t="str">
        <f t="shared" si="19"/>
        <v>film &amp; video</v>
      </c>
      <c r="R256" s="10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0"/>
        <v>106.73325</v>
      </c>
      <c r="P257" s="9">
        <f t="shared" si="18"/>
        <v>45.418404255319146</v>
      </c>
      <c r="Q257" s="10" t="str">
        <f t="shared" si="19"/>
        <v>film &amp; video</v>
      </c>
      <c r="R257" s="10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0"/>
        <v>139.1</v>
      </c>
      <c r="P258" s="9">
        <f t="shared" ref="P258:P321" si="24">AVERAGE(PLEDGED/BACKERS_COUNT)</f>
        <v>65.756363636363631</v>
      </c>
      <c r="Q258" s="10" t="str">
        <f t="shared" ref="Q258:Q321" si="25">LEFT(N258,FIND("/",N258)-1)</f>
        <v>film &amp; video</v>
      </c>
      <c r="R258" s="10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6">(E259/D259)*100</f>
        <v>106.72648571428572</v>
      </c>
      <c r="P259" s="9">
        <f t="shared" si="24"/>
        <v>66.70405357142856</v>
      </c>
      <c r="Q259" s="10" t="str">
        <f t="shared" si="25"/>
        <v>film &amp; video</v>
      </c>
      <c r="R259" s="10" t="str">
        <f t="shared" ref="R259:R322" si="27">RIGHT(N259, LEN(N259)-FIND("/", 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6"/>
        <v>191.14</v>
      </c>
      <c r="P260" s="9">
        <f t="shared" si="24"/>
        <v>83.345930232558146</v>
      </c>
      <c r="Q260" s="10" t="str">
        <f t="shared" si="25"/>
        <v>film &amp; video</v>
      </c>
      <c r="R260" s="1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6"/>
        <v>131.93789333333334</v>
      </c>
      <c r="P261" s="9">
        <f t="shared" si="24"/>
        <v>105.04609341825902</v>
      </c>
      <c r="Q261" s="10" t="str">
        <f t="shared" si="25"/>
        <v>film &amp; video</v>
      </c>
      <c r="R261" s="10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6"/>
        <v>106.4</v>
      </c>
      <c r="P262" s="9">
        <f t="shared" si="24"/>
        <v>120.90909090909091</v>
      </c>
      <c r="Q262" s="10" t="str">
        <f t="shared" si="25"/>
        <v>film &amp; video</v>
      </c>
      <c r="R262" s="10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6"/>
        <v>107.4</v>
      </c>
      <c r="P263" s="9">
        <f t="shared" si="24"/>
        <v>97.63636363636364</v>
      </c>
      <c r="Q263" s="10" t="str">
        <f t="shared" si="25"/>
        <v>film &amp; video</v>
      </c>
      <c r="R263" s="10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6"/>
        <v>240</v>
      </c>
      <c r="P264" s="9">
        <f t="shared" si="24"/>
        <v>41.379310344827587</v>
      </c>
      <c r="Q264" s="10" t="str">
        <f t="shared" si="25"/>
        <v>film &amp; video</v>
      </c>
      <c r="R264" s="10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6"/>
        <v>118.08108</v>
      </c>
      <c r="P265" s="9">
        <f t="shared" si="24"/>
        <v>30.654485981308412</v>
      </c>
      <c r="Q265" s="10" t="str">
        <f t="shared" si="25"/>
        <v>film &amp; video</v>
      </c>
      <c r="R265" s="10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6"/>
        <v>118.19999999999999</v>
      </c>
      <c r="P266" s="9">
        <f t="shared" si="24"/>
        <v>64.945054945054949</v>
      </c>
      <c r="Q266" s="10" t="str">
        <f t="shared" si="25"/>
        <v>film &amp; video</v>
      </c>
      <c r="R266" s="10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6"/>
        <v>111.1</v>
      </c>
      <c r="P267" s="9">
        <f t="shared" si="24"/>
        <v>95.775862068965523</v>
      </c>
      <c r="Q267" s="10" t="str">
        <f t="shared" si="25"/>
        <v>film &amp; video</v>
      </c>
      <c r="R267" s="10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6"/>
        <v>145.5</v>
      </c>
      <c r="P268" s="9">
        <f t="shared" si="24"/>
        <v>40.416666666666664</v>
      </c>
      <c r="Q268" s="10" t="str">
        <f t="shared" si="25"/>
        <v>film &amp; video</v>
      </c>
      <c r="R268" s="10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6"/>
        <v>131.62883248730967</v>
      </c>
      <c r="P269" s="9">
        <f t="shared" si="24"/>
        <v>78.578424242424248</v>
      </c>
      <c r="Q269" s="10" t="str">
        <f t="shared" si="25"/>
        <v>film &amp; video</v>
      </c>
      <c r="R269" s="10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6"/>
        <v>111.4</v>
      </c>
      <c r="P270" s="9">
        <f t="shared" si="24"/>
        <v>50.18018018018018</v>
      </c>
      <c r="Q270" s="10" t="str">
        <f t="shared" si="25"/>
        <v>film &amp; video</v>
      </c>
      <c r="R270" s="1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6"/>
        <v>147.23376999999999</v>
      </c>
      <c r="P271" s="9">
        <f t="shared" si="24"/>
        <v>92.251735588972423</v>
      </c>
      <c r="Q271" s="10" t="str">
        <f t="shared" si="25"/>
        <v>film &amp; video</v>
      </c>
      <c r="R271" s="10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6"/>
        <v>152.60869565217391</v>
      </c>
      <c r="P272" s="9">
        <f t="shared" si="24"/>
        <v>57.540983606557376</v>
      </c>
      <c r="Q272" s="10" t="str">
        <f t="shared" si="25"/>
        <v>film &amp; video</v>
      </c>
      <c r="R272" s="10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6"/>
        <v>104.67999999999999</v>
      </c>
      <c r="P273" s="9">
        <f t="shared" si="24"/>
        <v>109.42160278745645</v>
      </c>
      <c r="Q273" s="10" t="str">
        <f t="shared" si="25"/>
        <v>film &amp; video</v>
      </c>
      <c r="R273" s="10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6"/>
        <v>177.43366666666668</v>
      </c>
      <c r="P274" s="9">
        <f t="shared" si="24"/>
        <v>81.892461538461546</v>
      </c>
      <c r="Q274" s="10" t="str">
        <f t="shared" si="25"/>
        <v>film &amp; video</v>
      </c>
      <c r="R274" s="10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6"/>
        <v>107.7758</v>
      </c>
      <c r="P275" s="9">
        <f t="shared" si="24"/>
        <v>45.667711864406776</v>
      </c>
      <c r="Q275" s="10" t="str">
        <f t="shared" si="25"/>
        <v>film &amp; video</v>
      </c>
      <c r="R275" s="10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6"/>
        <v>156</v>
      </c>
      <c r="P276" s="9">
        <f t="shared" si="24"/>
        <v>55.221238938053098</v>
      </c>
      <c r="Q276" s="10" t="str">
        <f t="shared" si="25"/>
        <v>film &amp; video</v>
      </c>
      <c r="R276" s="10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6"/>
        <v>108.395</v>
      </c>
      <c r="P277" s="9">
        <f t="shared" si="24"/>
        <v>65.298192771084331</v>
      </c>
      <c r="Q277" s="10" t="str">
        <f t="shared" si="25"/>
        <v>film &amp; video</v>
      </c>
      <c r="R277" s="10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6"/>
        <v>147.6</v>
      </c>
      <c r="P278" s="9">
        <f t="shared" si="24"/>
        <v>95.225806451612897</v>
      </c>
      <c r="Q278" s="10" t="str">
        <f t="shared" si="25"/>
        <v>film &amp; video</v>
      </c>
      <c r="R278" s="10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6"/>
        <v>110.38153846153847</v>
      </c>
      <c r="P279" s="9">
        <f t="shared" si="24"/>
        <v>75.444794952681391</v>
      </c>
      <c r="Q279" s="10" t="str">
        <f t="shared" si="25"/>
        <v>film &amp; video</v>
      </c>
      <c r="R279" s="10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6"/>
        <v>150.34814814814814</v>
      </c>
      <c r="P280" s="9">
        <f t="shared" si="24"/>
        <v>97.816867469879512</v>
      </c>
      <c r="Q280" s="10" t="str">
        <f t="shared" si="25"/>
        <v>film &amp; video</v>
      </c>
      <c r="R280" s="1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6"/>
        <v>157.31829411764707</v>
      </c>
      <c r="P281" s="9">
        <f t="shared" si="24"/>
        <v>87.685606557377056</v>
      </c>
      <c r="Q281" s="10" t="str">
        <f t="shared" si="25"/>
        <v>film &amp; video</v>
      </c>
      <c r="R281" s="10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6"/>
        <v>156.14400000000001</v>
      </c>
      <c r="P282" s="9">
        <f t="shared" si="24"/>
        <v>54.748948106591868</v>
      </c>
      <c r="Q282" s="10" t="str">
        <f t="shared" si="25"/>
        <v>film &amp; video</v>
      </c>
      <c r="R282" s="10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6"/>
        <v>120.58763636363636</v>
      </c>
      <c r="P283" s="9">
        <f t="shared" si="24"/>
        <v>83.953417721518989</v>
      </c>
      <c r="Q283" s="10" t="str">
        <f t="shared" si="25"/>
        <v>film &amp; video</v>
      </c>
      <c r="R283" s="10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6"/>
        <v>101.18888888888888</v>
      </c>
      <c r="P284" s="9">
        <f t="shared" si="24"/>
        <v>254.38547486033519</v>
      </c>
      <c r="Q284" s="10" t="str">
        <f t="shared" si="25"/>
        <v>film &amp; video</v>
      </c>
      <c r="R284" s="10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6"/>
        <v>114.27249999999999</v>
      </c>
      <c r="P285" s="9">
        <f t="shared" si="24"/>
        <v>101.8269801980198</v>
      </c>
      <c r="Q285" s="10" t="str">
        <f t="shared" si="25"/>
        <v>film &amp; video</v>
      </c>
      <c r="R285" s="10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6"/>
        <v>104.62615</v>
      </c>
      <c r="P286" s="9">
        <f t="shared" si="24"/>
        <v>55.066394736842106</v>
      </c>
      <c r="Q286" s="10" t="str">
        <f t="shared" si="25"/>
        <v>film &amp; video</v>
      </c>
      <c r="R286" s="10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6"/>
        <v>228.82507142857142</v>
      </c>
      <c r="P287" s="9">
        <f t="shared" si="24"/>
        <v>56.901438721136763</v>
      </c>
      <c r="Q287" s="10" t="str">
        <f t="shared" si="25"/>
        <v>film &amp; video</v>
      </c>
      <c r="R287" s="10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6"/>
        <v>109.15333333333332</v>
      </c>
      <c r="P288" s="9">
        <f t="shared" si="24"/>
        <v>121.28148148148148</v>
      </c>
      <c r="Q288" s="10" t="str">
        <f t="shared" si="25"/>
        <v>film &amp; video</v>
      </c>
      <c r="R288" s="10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6"/>
        <v>176.29999999999998</v>
      </c>
      <c r="P289" s="9">
        <f t="shared" si="24"/>
        <v>91.189655172413794</v>
      </c>
      <c r="Q289" s="10" t="str">
        <f t="shared" si="25"/>
        <v>film &amp; video</v>
      </c>
      <c r="R289" s="10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6"/>
        <v>103.21061999999999</v>
      </c>
      <c r="P290" s="9">
        <f t="shared" si="24"/>
        <v>115.44812080536913</v>
      </c>
      <c r="Q290" s="10" t="str">
        <f t="shared" si="25"/>
        <v>film &amp; video</v>
      </c>
      <c r="R290" s="1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6"/>
        <v>104.82000000000001</v>
      </c>
      <c r="P291" s="9">
        <f t="shared" si="24"/>
        <v>67.771551724137936</v>
      </c>
      <c r="Q291" s="10" t="str">
        <f t="shared" si="25"/>
        <v>film &amp; video</v>
      </c>
      <c r="R291" s="10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6"/>
        <v>106.68444444444445</v>
      </c>
      <c r="P292" s="9">
        <f t="shared" si="24"/>
        <v>28.576190476190476</v>
      </c>
      <c r="Q292" s="10" t="str">
        <f t="shared" si="25"/>
        <v>film &amp; video</v>
      </c>
      <c r="R292" s="10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6"/>
        <v>120.02</v>
      </c>
      <c r="P293" s="9">
        <f t="shared" si="24"/>
        <v>46.8828125</v>
      </c>
      <c r="Q293" s="10" t="str">
        <f t="shared" si="25"/>
        <v>film &amp; video</v>
      </c>
      <c r="R293" s="10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6"/>
        <v>101.50693333333334</v>
      </c>
      <c r="P294" s="9">
        <f t="shared" si="24"/>
        <v>154.42231237322514</v>
      </c>
      <c r="Q294" s="10" t="str">
        <f t="shared" si="25"/>
        <v>film &amp; video</v>
      </c>
      <c r="R294" s="10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6"/>
        <v>101.38461538461539</v>
      </c>
      <c r="P295" s="9">
        <f t="shared" si="24"/>
        <v>201.22137404580153</v>
      </c>
      <c r="Q295" s="10" t="str">
        <f t="shared" si="25"/>
        <v>film &amp; video</v>
      </c>
      <c r="R295" s="10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6"/>
        <v>100</v>
      </c>
      <c r="P296" s="9">
        <f t="shared" si="24"/>
        <v>100</v>
      </c>
      <c r="Q296" s="10" t="str">
        <f t="shared" si="25"/>
        <v>film &amp; video</v>
      </c>
      <c r="R296" s="10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6"/>
        <v>133.10911999999999</v>
      </c>
      <c r="P297" s="9">
        <f t="shared" si="24"/>
        <v>100.08204511278196</v>
      </c>
      <c r="Q297" s="10" t="str">
        <f t="shared" si="25"/>
        <v>film &amp; video</v>
      </c>
      <c r="R297" s="10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6"/>
        <v>118.72620000000001</v>
      </c>
      <c r="P298" s="9">
        <f t="shared" si="24"/>
        <v>230.08953488372092</v>
      </c>
      <c r="Q298" s="10" t="str">
        <f t="shared" si="25"/>
        <v>film &amp; video</v>
      </c>
      <c r="R298" s="10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6"/>
        <v>100.64</v>
      </c>
      <c r="P299" s="9">
        <f t="shared" si="24"/>
        <v>141.74647887323943</v>
      </c>
      <c r="Q299" s="10" t="str">
        <f t="shared" si="25"/>
        <v>film &amp; video</v>
      </c>
      <c r="R299" s="10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6"/>
        <v>108.93241269841269</v>
      </c>
      <c r="P300" s="9">
        <f t="shared" si="24"/>
        <v>56.344351395730705</v>
      </c>
      <c r="Q300" s="10" t="str">
        <f t="shared" si="25"/>
        <v>film &amp; video</v>
      </c>
      <c r="R300" s="1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6"/>
        <v>178.95250000000001</v>
      </c>
      <c r="P301" s="9">
        <f t="shared" si="24"/>
        <v>73.341188524590166</v>
      </c>
      <c r="Q301" s="10" t="str">
        <f t="shared" si="25"/>
        <v>film &amp; video</v>
      </c>
      <c r="R301" s="10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6"/>
        <v>101.72264</v>
      </c>
      <c r="P302" s="9">
        <f t="shared" si="24"/>
        <v>85.337785234899329</v>
      </c>
      <c r="Q302" s="10" t="str">
        <f t="shared" si="25"/>
        <v>film &amp; video</v>
      </c>
      <c r="R302" s="10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6"/>
        <v>118.73499999999999</v>
      </c>
      <c r="P303" s="9">
        <f t="shared" si="24"/>
        <v>61.496215139442228</v>
      </c>
      <c r="Q303" s="10" t="str">
        <f t="shared" si="25"/>
        <v>film &amp; video</v>
      </c>
      <c r="R303" s="10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6"/>
        <v>100.46</v>
      </c>
      <c r="P304" s="9">
        <f t="shared" si="24"/>
        <v>93.018518518518519</v>
      </c>
      <c r="Q304" s="10" t="str">
        <f t="shared" si="25"/>
        <v>film &amp; video</v>
      </c>
      <c r="R304" s="10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6"/>
        <v>137.46666666666667</v>
      </c>
      <c r="P305" s="9">
        <f t="shared" si="24"/>
        <v>50.292682926829265</v>
      </c>
      <c r="Q305" s="10" t="str">
        <f t="shared" si="25"/>
        <v>film &amp; video</v>
      </c>
      <c r="R305" s="10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6"/>
        <v>231.64705882352939</v>
      </c>
      <c r="P306" s="9">
        <f t="shared" si="24"/>
        <v>106.43243243243244</v>
      </c>
      <c r="Q306" s="10" t="str">
        <f t="shared" si="25"/>
        <v>film &amp; video</v>
      </c>
      <c r="R306" s="10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6"/>
        <v>130.33333333333331</v>
      </c>
      <c r="P307" s="9">
        <f t="shared" si="24"/>
        <v>51.719576719576722</v>
      </c>
      <c r="Q307" s="10" t="str">
        <f t="shared" si="25"/>
        <v>film &amp; video</v>
      </c>
      <c r="R307" s="10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6"/>
        <v>292.89999999999998</v>
      </c>
      <c r="P308" s="9">
        <f t="shared" si="24"/>
        <v>36.612499999999997</v>
      </c>
      <c r="Q308" s="10" t="str">
        <f t="shared" si="25"/>
        <v>film &amp; video</v>
      </c>
      <c r="R308" s="10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6"/>
        <v>111.31818181818183</v>
      </c>
      <c r="P309" s="9">
        <f t="shared" si="24"/>
        <v>42.517361111111114</v>
      </c>
      <c r="Q309" s="10" t="str">
        <f t="shared" si="25"/>
        <v>film &amp; video</v>
      </c>
      <c r="R309" s="10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6"/>
        <v>105.56666666666668</v>
      </c>
      <c r="P310" s="9">
        <f t="shared" si="24"/>
        <v>62.712871287128714</v>
      </c>
      <c r="Q310" s="10" t="str">
        <f t="shared" si="25"/>
        <v>film &amp; video</v>
      </c>
      <c r="R310" s="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6"/>
        <v>118.94444444444446</v>
      </c>
      <c r="P311" s="9">
        <f t="shared" si="24"/>
        <v>89.957983193277315</v>
      </c>
      <c r="Q311" s="10" t="str">
        <f t="shared" si="25"/>
        <v>film &amp; video</v>
      </c>
      <c r="R311" s="10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6"/>
        <v>104.129</v>
      </c>
      <c r="P312" s="9">
        <f t="shared" si="24"/>
        <v>28.924722222222222</v>
      </c>
      <c r="Q312" s="10" t="str">
        <f t="shared" si="25"/>
        <v>film &amp; video</v>
      </c>
      <c r="R312" s="10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6"/>
        <v>104.10165000000001</v>
      </c>
      <c r="P313" s="9">
        <f t="shared" si="24"/>
        <v>138.8022</v>
      </c>
      <c r="Q313" s="10" t="str">
        <f t="shared" si="25"/>
        <v>film &amp; video</v>
      </c>
      <c r="R313" s="10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6"/>
        <v>111.87499999999999</v>
      </c>
      <c r="P314" s="9">
        <f t="shared" si="24"/>
        <v>61.301369863013697</v>
      </c>
      <c r="Q314" s="10" t="str">
        <f t="shared" si="25"/>
        <v>film &amp; video</v>
      </c>
      <c r="R314" s="10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6"/>
        <v>104.73529411764706</v>
      </c>
      <c r="P315" s="9">
        <f t="shared" si="24"/>
        <v>80.202702702702709</v>
      </c>
      <c r="Q315" s="10" t="str">
        <f t="shared" si="25"/>
        <v>film &amp; video</v>
      </c>
      <c r="R315" s="10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6"/>
        <v>385.15000000000003</v>
      </c>
      <c r="P316" s="9">
        <f t="shared" si="24"/>
        <v>32.095833333333331</v>
      </c>
      <c r="Q316" s="10" t="str">
        <f t="shared" si="25"/>
        <v>film &amp; video</v>
      </c>
      <c r="R316" s="10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6"/>
        <v>101.248</v>
      </c>
      <c r="P317" s="9">
        <f t="shared" si="24"/>
        <v>200.88888888888889</v>
      </c>
      <c r="Q317" s="10" t="str">
        <f t="shared" si="25"/>
        <v>film &amp; video</v>
      </c>
      <c r="R317" s="10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6"/>
        <v>113.77333333333333</v>
      </c>
      <c r="P318" s="9">
        <f t="shared" si="24"/>
        <v>108.01265822784811</v>
      </c>
      <c r="Q318" s="10" t="str">
        <f t="shared" si="25"/>
        <v>film &amp; video</v>
      </c>
      <c r="R318" s="10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6"/>
        <v>100.80333333333333</v>
      </c>
      <c r="P319" s="9">
        <f t="shared" si="24"/>
        <v>95.699367088607602</v>
      </c>
      <c r="Q319" s="10" t="str">
        <f t="shared" si="25"/>
        <v>film &amp; video</v>
      </c>
      <c r="R319" s="10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6"/>
        <v>283.32</v>
      </c>
      <c r="P320" s="9">
        <f t="shared" si="24"/>
        <v>49.880281690140848</v>
      </c>
      <c r="Q320" s="10" t="str">
        <f t="shared" si="25"/>
        <v>film &amp; video</v>
      </c>
      <c r="R320" s="1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6"/>
        <v>112.68</v>
      </c>
      <c r="P321" s="9">
        <f t="shared" si="24"/>
        <v>110.47058823529412</v>
      </c>
      <c r="Q321" s="10" t="str">
        <f t="shared" si="25"/>
        <v>film &amp; video</v>
      </c>
      <c r="R321" s="10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6"/>
        <v>106.58000000000001</v>
      </c>
      <c r="P322" s="9">
        <f t="shared" ref="P322:P385" si="30">AVERAGE(PLEDGED/BACKERS_COUNT)</f>
        <v>134.91139240506328</v>
      </c>
      <c r="Q322" s="10" t="str">
        <f t="shared" ref="Q322:Q385" si="31">LEFT(N322,FIND("/",N322)-1)</f>
        <v>film &amp; video</v>
      </c>
      <c r="R322" s="10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2">(E323/D323)*100</f>
        <v>102.66285714285715</v>
      </c>
      <c r="P323" s="9">
        <f t="shared" si="30"/>
        <v>106.62314540059347</v>
      </c>
      <c r="Q323" s="10" t="str">
        <f t="shared" si="31"/>
        <v>film &amp; video</v>
      </c>
      <c r="R323" s="10" t="str">
        <f t="shared" ref="R323:R386" si="33">RIGHT(N323, LEN(N323)-FIND("/", 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2"/>
        <v>107.91200000000001</v>
      </c>
      <c r="P324" s="9">
        <f t="shared" si="30"/>
        <v>145.04301075268816</v>
      </c>
      <c r="Q324" s="10" t="str">
        <f t="shared" si="31"/>
        <v>film &amp; video</v>
      </c>
      <c r="R324" s="10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2"/>
        <v>123.07407407407408</v>
      </c>
      <c r="P325" s="9">
        <f t="shared" si="30"/>
        <v>114.58620689655173</v>
      </c>
      <c r="Q325" s="10" t="str">
        <f t="shared" si="31"/>
        <v>film &amp; video</v>
      </c>
      <c r="R325" s="10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2"/>
        <v>101.6</v>
      </c>
      <c r="P326" s="9">
        <f t="shared" si="30"/>
        <v>105.3170731707317</v>
      </c>
      <c r="Q326" s="10" t="str">
        <f t="shared" si="31"/>
        <v>film &amp; video</v>
      </c>
      <c r="R326" s="10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2"/>
        <v>104.396</v>
      </c>
      <c r="P327" s="9">
        <f t="shared" si="30"/>
        <v>70.921195652173907</v>
      </c>
      <c r="Q327" s="10" t="str">
        <f t="shared" si="31"/>
        <v>film &amp; video</v>
      </c>
      <c r="R327" s="10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2"/>
        <v>112.92973333333333</v>
      </c>
      <c r="P328" s="9">
        <f t="shared" si="30"/>
        <v>147.17167680278018</v>
      </c>
      <c r="Q328" s="10" t="str">
        <f t="shared" si="31"/>
        <v>film &amp; video</v>
      </c>
      <c r="R328" s="10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2"/>
        <v>136.4</v>
      </c>
      <c r="P329" s="9">
        <f t="shared" si="30"/>
        <v>160.47058823529412</v>
      </c>
      <c r="Q329" s="10" t="str">
        <f t="shared" si="31"/>
        <v>film &amp; video</v>
      </c>
      <c r="R329" s="10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2"/>
        <v>103.61439999999999</v>
      </c>
      <c r="P330" s="9">
        <f t="shared" si="30"/>
        <v>156.04578313253012</v>
      </c>
      <c r="Q330" s="10" t="str">
        <f t="shared" si="31"/>
        <v>film &amp; video</v>
      </c>
      <c r="R330" s="1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2"/>
        <v>105.5</v>
      </c>
      <c r="P331" s="9">
        <f t="shared" si="30"/>
        <v>63.17365269461078</v>
      </c>
      <c r="Q331" s="10" t="str">
        <f t="shared" si="31"/>
        <v>film &amp; video</v>
      </c>
      <c r="R331" s="10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2"/>
        <v>101.82857142857142</v>
      </c>
      <c r="P332" s="9">
        <f t="shared" si="30"/>
        <v>104.82352941176471</v>
      </c>
      <c r="Q332" s="10" t="str">
        <f t="shared" si="31"/>
        <v>film &amp; video</v>
      </c>
      <c r="R332" s="10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2"/>
        <v>106.60499999999999</v>
      </c>
      <c r="P333" s="9">
        <f t="shared" si="30"/>
        <v>97.356164383561648</v>
      </c>
      <c r="Q333" s="10" t="str">
        <f t="shared" si="31"/>
        <v>film &amp; video</v>
      </c>
      <c r="R333" s="10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2"/>
        <v>113.015</v>
      </c>
      <c r="P334" s="9">
        <f t="shared" si="30"/>
        <v>203.63063063063063</v>
      </c>
      <c r="Q334" s="10" t="str">
        <f t="shared" si="31"/>
        <v>film &amp; video</v>
      </c>
      <c r="R334" s="10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2"/>
        <v>125.22750000000001</v>
      </c>
      <c r="P335" s="9">
        <f t="shared" si="30"/>
        <v>188.31203007518798</v>
      </c>
      <c r="Q335" s="10" t="str">
        <f t="shared" si="31"/>
        <v>film &amp; video</v>
      </c>
      <c r="R335" s="10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2"/>
        <v>101.19</v>
      </c>
      <c r="P336" s="9">
        <f t="shared" si="30"/>
        <v>146.65217391304347</v>
      </c>
      <c r="Q336" s="10" t="str">
        <f t="shared" si="31"/>
        <v>film &amp; video</v>
      </c>
      <c r="R336" s="10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2"/>
        <v>102.76470588235294</v>
      </c>
      <c r="P337" s="9">
        <f t="shared" si="30"/>
        <v>109.1875</v>
      </c>
      <c r="Q337" s="10" t="str">
        <f t="shared" si="31"/>
        <v>film &amp; video</v>
      </c>
      <c r="R337" s="10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2"/>
        <v>116.83911999999998</v>
      </c>
      <c r="P338" s="9">
        <f t="shared" si="30"/>
        <v>59.249046653144013</v>
      </c>
      <c r="Q338" s="10" t="str">
        <f t="shared" si="31"/>
        <v>film &amp; video</v>
      </c>
      <c r="R338" s="10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2"/>
        <v>101.16833333333335</v>
      </c>
      <c r="P339" s="9">
        <f t="shared" si="30"/>
        <v>97.904838709677421</v>
      </c>
      <c r="Q339" s="10" t="str">
        <f t="shared" si="31"/>
        <v>film &amp; video</v>
      </c>
      <c r="R339" s="10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2"/>
        <v>110.13360000000002</v>
      </c>
      <c r="P340" s="9">
        <f t="shared" si="30"/>
        <v>70.000169491525426</v>
      </c>
      <c r="Q340" s="10" t="str">
        <f t="shared" si="31"/>
        <v>film &amp; video</v>
      </c>
      <c r="R340" s="1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2"/>
        <v>108.08333333333333</v>
      </c>
      <c r="P341" s="9">
        <f t="shared" si="30"/>
        <v>72.865168539325836</v>
      </c>
      <c r="Q341" s="10" t="str">
        <f t="shared" si="31"/>
        <v>film &amp; video</v>
      </c>
      <c r="R341" s="10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2"/>
        <v>125.02285714285715</v>
      </c>
      <c r="P342" s="9">
        <f t="shared" si="30"/>
        <v>146.34782608695653</v>
      </c>
      <c r="Q342" s="10" t="str">
        <f t="shared" si="31"/>
        <v>film &amp; video</v>
      </c>
      <c r="R342" s="10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2"/>
        <v>106.71428571428572</v>
      </c>
      <c r="P343" s="9">
        <f t="shared" si="30"/>
        <v>67.909090909090907</v>
      </c>
      <c r="Q343" s="10" t="str">
        <f t="shared" si="31"/>
        <v>film &amp; video</v>
      </c>
      <c r="R343" s="10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2"/>
        <v>100.36639999999998</v>
      </c>
      <c r="P344" s="9">
        <f t="shared" si="30"/>
        <v>169.85083076923075</v>
      </c>
      <c r="Q344" s="10" t="str">
        <f t="shared" si="31"/>
        <v>film &amp; video</v>
      </c>
      <c r="R344" s="10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2"/>
        <v>102.02863333333335</v>
      </c>
      <c r="P345" s="9">
        <f t="shared" si="30"/>
        <v>58.413339694656486</v>
      </c>
      <c r="Q345" s="10" t="str">
        <f t="shared" si="31"/>
        <v>film &amp; video</v>
      </c>
      <c r="R345" s="10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2"/>
        <v>102.08358208955224</v>
      </c>
      <c r="P346" s="9">
        <f t="shared" si="30"/>
        <v>119.99298245614035</v>
      </c>
      <c r="Q346" s="10" t="str">
        <f t="shared" si="31"/>
        <v>film &amp; video</v>
      </c>
      <c r="R346" s="10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2"/>
        <v>123.27586206896552</v>
      </c>
      <c r="P347" s="9">
        <f t="shared" si="30"/>
        <v>99.860335195530723</v>
      </c>
      <c r="Q347" s="10" t="str">
        <f t="shared" si="31"/>
        <v>film &amp; video</v>
      </c>
      <c r="R347" s="10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2"/>
        <v>170.28880000000001</v>
      </c>
      <c r="P348" s="9">
        <f t="shared" si="30"/>
        <v>90.579148936170213</v>
      </c>
      <c r="Q348" s="10" t="str">
        <f t="shared" si="31"/>
        <v>film &amp; video</v>
      </c>
      <c r="R348" s="10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2"/>
        <v>111.59049999999999</v>
      </c>
      <c r="P349" s="9">
        <f t="shared" si="30"/>
        <v>117.77361477572559</v>
      </c>
      <c r="Q349" s="10" t="str">
        <f t="shared" si="31"/>
        <v>film &amp; video</v>
      </c>
      <c r="R349" s="10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2"/>
        <v>103</v>
      </c>
      <c r="P350" s="9">
        <f t="shared" si="30"/>
        <v>86.554621848739501</v>
      </c>
      <c r="Q350" s="10" t="str">
        <f t="shared" si="31"/>
        <v>film &amp; video</v>
      </c>
      <c r="R350" s="1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2"/>
        <v>106.63570159857905</v>
      </c>
      <c r="P351" s="9">
        <f t="shared" si="30"/>
        <v>71.899281437125751</v>
      </c>
      <c r="Q351" s="10" t="str">
        <f t="shared" si="31"/>
        <v>film &amp; video</v>
      </c>
      <c r="R351" s="10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2"/>
        <v>114.75999999999999</v>
      </c>
      <c r="P352" s="9">
        <f t="shared" si="30"/>
        <v>129.81900452488688</v>
      </c>
      <c r="Q352" s="10" t="str">
        <f t="shared" si="31"/>
        <v>film &amp; video</v>
      </c>
      <c r="R352" s="10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2"/>
        <v>127.34117647058822</v>
      </c>
      <c r="P353" s="9">
        <f t="shared" si="30"/>
        <v>44.912863070539416</v>
      </c>
      <c r="Q353" s="10" t="str">
        <f t="shared" si="31"/>
        <v>film &amp; video</v>
      </c>
      <c r="R353" s="10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2"/>
        <v>116.56</v>
      </c>
      <c r="P354" s="9">
        <f t="shared" si="30"/>
        <v>40.755244755244753</v>
      </c>
      <c r="Q354" s="10" t="str">
        <f t="shared" si="31"/>
        <v>film &amp; video</v>
      </c>
      <c r="R354" s="10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2"/>
        <v>108.61819426615318</v>
      </c>
      <c r="P355" s="9">
        <f t="shared" si="30"/>
        <v>103.52394779771615</v>
      </c>
      <c r="Q355" s="10" t="str">
        <f t="shared" si="31"/>
        <v>film &amp; video</v>
      </c>
      <c r="R355" s="10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2"/>
        <v>103.94285714285714</v>
      </c>
      <c r="P356" s="9">
        <f t="shared" si="30"/>
        <v>125.44827586206897</v>
      </c>
      <c r="Q356" s="10" t="str">
        <f t="shared" si="31"/>
        <v>film &amp; video</v>
      </c>
      <c r="R356" s="10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2"/>
        <v>116.25714285714285</v>
      </c>
      <c r="P357" s="9">
        <f t="shared" si="30"/>
        <v>246.60606060606059</v>
      </c>
      <c r="Q357" s="10" t="str">
        <f t="shared" si="31"/>
        <v>film &amp; video</v>
      </c>
      <c r="R357" s="10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2"/>
        <v>102.69239999999999</v>
      </c>
      <c r="P358" s="9">
        <f t="shared" si="30"/>
        <v>79.401340206185566</v>
      </c>
      <c r="Q358" s="10" t="str">
        <f t="shared" si="31"/>
        <v>film &amp; video</v>
      </c>
      <c r="R358" s="10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2"/>
        <v>174</v>
      </c>
      <c r="P359" s="9">
        <f t="shared" si="30"/>
        <v>86.138613861386133</v>
      </c>
      <c r="Q359" s="10" t="str">
        <f t="shared" si="31"/>
        <v>film &amp; video</v>
      </c>
      <c r="R359" s="10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2"/>
        <v>103.08800000000001</v>
      </c>
      <c r="P360" s="9">
        <f t="shared" si="30"/>
        <v>193.04868913857678</v>
      </c>
      <c r="Q360" s="10" t="str">
        <f t="shared" si="31"/>
        <v>film &amp; video</v>
      </c>
      <c r="R360" s="1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2"/>
        <v>104.85537190082646</v>
      </c>
      <c r="P361" s="9">
        <f t="shared" si="30"/>
        <v>84.023178807947019</v>
      </c>
      <c r="Q361" s="10" t="str">
        <f t="shared" si="31"/>
        <v>film &amp; video</v>
      </c>
      <c r="R361" s="10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2"/>
        <v>101.375</v>
      </c>
      <c r="P362" s="9">
        <f t="shared" si="30"/>
        <v>139.82758620689654</v>
      </c>
      <c r="Q362" s="10" t="str">
        <f t="shared" si="31"/>
        <v>film &amp; video</v>
      </c>
      <c r="R362" s="10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2"/>
        <v>111.07699999999998</v>
      </c>
      <c r="P363" s="9">
        <f t="shared" si="30"/>
        <v>109.82189265536722</v>
      </c>
      <c r="Q363" s="10" t="str">
        <f t="shared" si="31"/>
        <v>film &amp; video</v>
      </c>
      <c r="R363" s="10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2"/>
        <v>124.15933781686496</v>
      </c>
      <c r="P364" s="9">
        <f t="shared" si="30"/>
        <v>139.53488372093022</v>
      </c>
      <c r="Q364" s="10" t="str">
        <f t="shared" si="31"/>
        <v>film &amp; video</v>
      </c>
      <c r="R364" s="10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7.6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2"/>
        <v>101.33333333333334</v>
      </c>
      <c r="P365" s="9">
        <f t="shared" si="30"/>
        <v>347.84615384615387</v>
      </c>
      <c r="Q365" s="10" t="str">
        <f t="shared" si="31"/>
        <v>film &amp; video</v>
      </c>
      <c r="R365" s="10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2"/>
        <v>110.16142857142856</v>
      </c>
      <c r="P366" s="9">
        <f t="shared" si="30"/>
        <v>68.24159292035398</v>
      </c>
      <c r="Q366" s="10" t="str">
        <f t="shared" si="31"/>
        <v>film &amp; video</v>
      </c>
      <c r="R366" s="10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2"/>
        <v>103.97333333333334</v>
      </c>
      <c r="P367" s="9">
        <f t="shared" si="30"/>
        <v>239.93846153846152</v>
      </c>
      <c r="Q367" s="10" t="str">
        <f t="shared" si="31"/>
        <v>film &amp; video</v>
      </c>
      <c r="R367" s="10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2"/>
        <v>101.31578947368421</v>
      </c>
      <c r="P368" s="9">
        <f t="shared" si="30"/>
        <v>287.31343283582089</v>
      </c>
      <c r="Q368" s="10" t="str">
        <f t="shared" si="31"/>
        <v>film &amp; video</v>
      </c>
      <c r="R368" s="10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2"/>
        <v>103.3501</v>
      </c>
      <c r="P369" s="9">
        <f t="shared" si="30"/>
        <v>86.84882352941176</v>
      </c>
      <c r="Q369" s="10" t="str">
        <f t="shared" si="31"/>
        <v>film &amp; video</v>
      </c>
      <c r="R369" s="10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2"/>
        <v>104.11200000000001</v>
      </c>
      <c r="P370" s="9">
        <f t="shared" si="30"/>
        <v>81.84905660377359</v>
      </c>
      <c r="Q370" s="10" t="str">
        <f t="shared" si="31"/>
        <v>film &amp; video</v>
      </c>
      <c r="R370" s="1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2"/>
        <v>110.15569230769231</v>
      </c>
      <c r="P371" s="9">
        <f t="shared" si="30"/>
        <v>42.874970059880241</v>
      </c>
      <c r="Q371" s="10" t="str">
        <f t="shared" si="31"/>
        <v>film &amp; video</v>
      </c>
      <c r="R371" s="10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2"/>
        <v>122.02</v>
      </c>
      <c r="P372" s="9">
        <f t="shared" si="30"/>
        <v>709.41860465116281</v>
      </c>
      <c r="Q372" s="10" t="str">
        <f t="shared" si="31"/>
        <v>film &amp; video</v>
      </c>
      <c r="R372" s="10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2"/>
        <v>114.16866666666667</v>
      </c>
      <c r="P373" s="9">
        <f t="shared" si="30"/>
        <v>161.25517890772127</v>
      </c>
      <c r="Q373" s="10" t="str">
        <f t="shared" si="31"/>
        <v>film &amp; video</v>
      </c>
      <c r="R373" s="10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2"/>
        <v>125.33333333333334</v>
      </c>
      <c r="P374" s="9">
        <f t="shared" si="30"/>
        <v>41.777777777777779</v>
      </c>
      <c r="Q374" s="10" t="str">
        <f t="shared" si="31"/>
        <v>film &amp; video</v>
      </c>
      <c r="R374" s="10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2"/>
        <v>106.66666666666667</v>
      </c>
      <c r="P375" s="9">
        <f t="shared" si="30"/>
        <v>89.887640449438209</v>
      </c>
      <c r="Q375" s="10" t="str">
        <f t="shared" si="31"/>
        <v>film &amp; video</v>
      </c>
      <c r="R375" s="10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2"/>
        <v>130.65</v>
      </c>
      <c r="P376" s="9">
        <f t="shared" si="30"/>
        <v>45.051724137931032</v>
      </c>
      <c r="Q376" s="10" t="str">
        <f t="shared" si="31"/>
        <v>film &amp; video</v>
      </c>
      <c r="R376" s="10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2"/>
        <v>120</v>
      </c>
      <c r="P377" s="9">
        <f t="shared" si="30"/>
        <v>42.857142857142854</v>
      </c>
      <c r="Q377" s="10" t="str">
        <f t="shared" si="31"/>
        <v>film &amp; video</v>
      </c>
      <c r="R377" s="10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2"/>
        <v>105.9591836734694</v>
      </c>
      <c r="P378" s="9">
        <f t="shared" si="30"/>
        <v>54.083333333333336</v>
      </c>
      <c r="Q378" s="10" t="str">
        <f t="shared" si="31"/>
        <v>film &amp; video</v>
      </c>
      <c r="R378" s="10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2"/>
        <v>114.39999999999999</v>
      </c>
      <c r="P379" s="9">
        <f t="shared" si="30"/>
        <v>103.21804511278195</v>
      </c>
      <c r="Q379" s="10" t="str">
        <f t="shared" si="31"/>
        <v>film &amp; video</v>
      </c>
      <c r="R379" s="10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2"/>
        <v>111.76666666666665</v>
      </c>
      <c r="P380" s="9">
        <f t="shared" si="30"/>
        <v>40.397590361445786</v>
      </c>
      <c r="Q380" s="10" t="str">
        <f t="shared" si="31"/>
        <v>film &amp; video</v>
      </c>
      <c r="R380" s="1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2"/>
        <v>116.08000000000001</v>
      </c>
      <c r="P381" s="9">
        <f t="shared" si="30"/>
        <v>116.85906040268456</v>
      </c>
      <c r="Q381" s="10" t="str">
        <f t="shared" si="31"/>
        <v>film &amp; video</v>
      </c>
      <c r="R381" s="10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2"/>
        <v>141.5</v>
      </c>
      <c r="P382" s="9">
        <f t="shared" si="30"/>
        <v>115.51020408163265</v>
      </c>
      <c r="Q382" s="10" t="str">
        <f t="shared" si="31"/>
        <v>film &amp; video</v>
      </c>
      <c r="R382" s="10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2"/>
        <v>104.72999999999999</v>
      </c>
      <c r="P383" s="9">
        <f t="shared" si="30"/>
        <v>104.31274900398407</v>
      </c>
      <c r="Q383" s="10" t="str">
        <f t="shared" si="31"/>
        <v>film &amp; video</v>
      </c>
      <c r="R383" s="10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2"/>
        <v>255.83333333333331</v>
      </c>
      <c r="P384" s="9">
        <f t="shared" si="30"/>
        <v>69.772727272727266</v>
      </c>
      <c r="Q384" s="10" t="str">
        <f t="shared" si="31"/>
        <v>film &amp; video</v>
      </c>
      <c r="R384" s="10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2"/>
        <v>206.70670670670671</v>
      </c>
      <c r="P385" s="9">
        <f t="shared" si="30"/>
        <v>43.020833333333336</v>
      </c>
      <c r="Q385" s="10" t="str">
        <f t="shared" si="31"/>
        <v>film &amp; video</v>
      </c>
      <c r="R385" s="10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2"/>
        <v>112.105</v>
      </c>
      <c r="P386" s="9">
        <f t="shared" ref="P386:P449" si="36">AVERAGE(PLEDGED/BACKERS_COUNT)</f>
        <v>58.540469973890339</v>
      </c>
      <c r="Q386" s="10" t="str">
        <f t="shared" ref="Q386:Q449" si="37">LEFT(N386,FIND("/",N386)-1)</f>
        <v>film &amp; video</v>
      </c>
      <c r="R386" s="10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8">(E387/D387)*100</f>
        <v>105.982</v>
      </c>
      <c r="P387" s="9">
        <f t="shared" si="36"/>
        <v>111.79535864978902</v>
      </c>
      <c r="Q387" s="10" t="str">
        <f t="shared" si="37"/>
        <v>film &amp; video</v>
      </c>
      <c r="R387" s="10" t="str">
        <f t="shared" ref="R387:R450" si="39">RIGHT(N387, LEN(N387)-FIND("/", 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8"/>
        <v>100.16666666666667</v>
      </c>
      <c r="P388" s="9">
        <f t="shared" si="36"/>
        <v>46.230769230769234</v>
      </c>
      <c r="Q388" s="10" t="str">
        <f t="shared" si="37"/>
        <v>film &amp; video</v>
      </c>
      <c r="R388" s="10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8"/>
        <v>213.98947368421051</v>
      </c>
      <c r="P389" s="9">
        <f t="shared" si="36"/>
        <v>144.69039145907473</v>
      </c>
      <c r="Q389" s="10" t="str">
        <f t="shared" si="37"/>
        <v>film &amp; video</v>
      </c>
      <c r="R389" s="10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8"/>
        <v>126.16000000000001</v>
      </c>
      <c r="P390" s="9">
        <f t="shared" si="36"/>
        <v>88.845070422535215</v>
      </c>
      <c r="Q390" s="10" t="str">
        <f t="shared" si="37"/>
        <v>film &amp; video</v>
      </c>
      <c r="R390" s="1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8"/>
        <v>181.53547058823528</v>
      </c>
      <c r="P391" s="9">
        <f t="shared" si="36"/>
        <v>81.75107284768211</v>
      </c>
      <c r="Q391" s="10" t="str">
        <f t="shared" si="37"/>
        <v>film &amp; video</v>
      </c>
      <c r="R391" s="10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8"/>
        <v>100</v>
      </c>
      <c r="P392" s="9">
        <f t="shared" si="36"/>
        <v>71.428571428571431</v>
      </c>
      <c r="Q392" s="10" t="str">
        <f t="shared" si="37"/>
        <v>film &amp; video</v>
      </c>
      <c r="R392" s="10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8"/>
        <v>100.61</v>
      </c>
      <c r="P393" s="9">
        <f t="shared" si="36"/>
        <v>104.25906735751295</v>
      </c>
      <c r="Q393" s="10" t="str">
        <f t="shared" si="37"/>
        <v>film &amp; video</v>
      </c>
      <c r="R393" s="10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8"/>
        <v>100.9027027027027</v>
      </c>
      <c r="P394" s="9">
        <f t="shared" si="36"/>
        <v>90.616504854368927</v>
      </c>
      <c r="Q394" s="10" t="str">
        <f t="shared" si="37"/>
        <v>film &amp; video</v>
      </c>
      <c r="R394" s="10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8"/>
        <v>110.446</v>
      </c>
      <c r="P395" s="9">
        <f t="shared" si="36"/>
        <v>157.33048433048432</v>
      </c>
      <c r="Q395" s="10" t="str">
        <f t="shared" si="37"/>
        <v>film &amp; video</v>
      </c>
      <c r="R395" s="10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8"/>
        <v>111.8936170212766</v>
      </c>
      <c r="P396" s="9">
        <f t="shared" si="36"/>
        <v>105.18</v>
      </c>
      <c r="Q396" s="10" t="str">
        <f t="shared" si="37"/>
        <v>film &amp; video</v>
      </c>
      <c r="R396" s="10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8"/>
        <v>108.04450000000001</v>
      </c>
      <c r="P397" s="9">
        <f t="shared" si="36"/>
        <v>58.719836956521746</v>
      </c>
      <c r="Q397" s="10" t="str">
        <f t="shared" si="37"/>
        <v>film &amp; video</v>
      </c>
      <c r="R397" s="10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8"/>
        <v>106.66666666666667</v>
      </c>
      <c r="P398" s="9">
        <f t="shared" si="36"/>
        <v>81.632653061224488</v>
      </c>
      <c r="Q398" s="10" t="str">
        <f t="shared" si="37"/>
        <v>film &amp; video</v>
      </c>
      <c r="R398" s="10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8"/>
        <v>103.90027322404372</v>
      </c>
      <c r="P399" s="9">
        <f t="shared" si="36"/>
        <v>56.460043668122275</v>
      </c>
      <c r="Q399" s="10" t="str">
        <f t="shared" si="37"/>
        <v>film &amp; video</v>
      </c>
      <c r="R399" s="10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8"/>
        <v>125.16000000000001</v>
      </c>
      <c r="P400" s="9">
        <f t="shared" si="36"/>
        <v>140.1044776119403</v>
      </c>
      <c r="Q400" s="10" t="str">
        <f t="shared" si="37"/>
        <v>film &amp; video</v>
      </c>
      <c r="R400" s="1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8"/>
        <v>106.80499999999999</v>
      </c>
      <c r="P401" s="9">
        <f t="shared" si="36"/>
        <v>224.85263157894738</v>
      </c>
      <c r="Q401" s="10" t="str">
        <f t="shared" si="37"/>
        <v>film &amp; video</v>
      </c>
      <c r="R401" s="10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8"/>
        <v>112.30249999999999</v>
      </c>
      <c r="P402" s="9">
        <f t="shared" si="36"/>
        <v>181.13306451612902</v>
      </c>
      <c r="Q402" s="10" t="str">
        <f t="shared" si="37"/>
        <v>film &amp; video</v>
      </c>
      <c r="R402" s="10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8"/>
        <v>103.812</v>
      </c>
      <c r="P403" s="9">
        <f t="shared" si="36"/>
        <v>711.04109589041093</v>
      </c>
      <c r="Q403" s="10" t="str">
        <f t="shared" si="37"/>
        <v>film &amp; video</v>
      </c>
      <c r="R403" s="10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8"/>
        <v>141.65</v>
      </c>
      <c r="P404" s="9">
        <f t="shared" si="36"/>
        <v>65.883720930232556</v>
      </c>
      <c r="Q404" s="10" t="str">
        <f t="shared" si="37"/>
        <v>film &amp; video</v>
      </c>
      <c r="R404" s="10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8"/>
        <v>105.25999999999999</v>
      </c>
      <c r="P405" s="9">
        <f t="shared" si="36"/>
        <v>75.185714285714283</v>
      </c>
      <c r="Q405" s="10" t="str">
        <f t="shared" si="37"/>
        <v>film &amp; video</v>
      </c>
      <c r="R405" s="10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8"/>
        <v>103.09142857142857</v>
      </c>
      <c r="P406" s="9">
        <f t="shared" si="36"/>
        <v>133.14391143911439</v>
      </c>
      <c r="Q406" s="10" t="str">
        <f t="shared" si="37"/>
        <v>film &amp; video</v>
      </c>
      <c r="R406" s="10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8"/>
        <v>107.65957446808511</v>
      </c>
      <c r="P407" s="9">
        <f t="shared" si="36"/>
        <v>55.2</v>
      </c>
      <c r="Q407" s="10" t="str">
        <f t="shared" si="37"/>
        <v>film &amp; video</v>
      </c>
      <c r="R407" s="10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8"/>
        <v>107.70464285714286</v>
      </c>
      <c r="P408" s="9">
        <f t="shared" si="36"/>
        <v>86.163714285714292</v>
      </c>
      <c r="Q408" s="10" t="str">
        <f t="shared" si="37"/>
        <v>film &amp; video</v>
      </c>
      <c r="R408" s="10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8"/>
        <v>101.55000000000001</v>
      </c>
      <c r="P409" s="9">
        <f t="shared" si="36"/>
        <v>92.318181818181813</v>
      </c>
      <c r="Q409" s="10" t="str">
        <f t="shared" si="37"/>
        <v>film &amp; video</v>
      </c>
      <c r="R409" s="10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8"/>
        <v>101.43766666666667</v>
      </c>
      <c r="P410" s="9">
        <f t="shared" si="36"/>
        <v>160.16473684210527</v>
      </c>
      <c r="Q410" s="10" t="str">
        <f t="shared" si="37"/>
        <v>film &amp; video</v>
      </c>
      <c r="R410" s="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8"/>
        <v>136.80000000000001</v>
      </c>
      <c r="P411" s="9">
        <f t="shared" si="36"/>
        <v>45.6</v>
      </c>
      <c r="Q411" s="10" t="str">
        <f t="shared" si="37"/>
        <v>film &amp; video</v>
      </c>
      <c r="R411" s="10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8"/>
        <v>128.29999999999998</v>
      </c>
      <c r="P412" s="9">
        <f t="shared" si="36"/>
        <v>183.28571428571428</v>
      </c>
      <c r="Q412" s="10" t="str">
        <f t="shared" si="37"/>
        <v>film &amp; video</v>
      </c>
      <c r="R412" s="10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8"/>
        <v>101.05</v>
      </c>
      <c r="P413" s="9">
        <f t="shared" si="36"/>
        <v>125.78838174273859</v>
      </c>
      <c r="Q413" s="10" t="str">
        <f t="shared" si="37"/>
        <v>film &amp; video</v>
      </c>
      <c r="R413" s="10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8"/>
        <v>126.84</v>
      </c>
      <c r="P414" s="9">
        <f t="shared" si="36"/>
        <v>57.654545454545456</v>
      </c>
      <c r="Q414" s="10" t="str">
        <f t="shared" si="37"/>
        <v>film &amp; video</v>
      </c>
      <c r="R414" s="10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8"/>
        <v>105.0859375</v>
      </c>
      <c r="P415" s="9">
        <f t="shared" si="36"/>
        <v>78.660818713450297</v>
      </c>
      <c r="Q415" s="10" t="str">
        <f t="shared" si="37"/>
        <v>film &amp; video</v>
      </c>
      <c r="R415" s="10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8"/>
        <v>102.85405405405406</v>
      </c>
      <c r="P416" s="9">
        <f t="shared" si="36"/>
        <v>91.480769230769226</v>
      </c>
      <c r="Q416" s="10" t="str">
        <f t="shared" si="37"/>
        <v>film &amp; video</v>
      </c>
      <c r="R416" s="10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8"/>
        <v>102.14714285714285</v>
      </c>
      <c r="P417" s="9">
        <f t="shared" si="36"/>
        <v>68.09809523809524</v>
      </c>
      <c r="Q417" s="10" t="str">
        <f t="shared" si="37"/>
        <v>film &amp; video</v>
      </c>
      <c r="R417" s="10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8"/>
        <v>120.21700000000001</v>
      </c>
      <c r="P418" s="9">
        <f t="shared" si="36"/>
        <v>48.086800000000004</v>
      </c>
      <c r="Q418" s="10" t="str">
        <f t="shared" si="37"/>
        <v>film &amp; video</v>
      </c>
      <c r="R418" s="10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8"/>
        <v>100.24761904761905</v>
      </c>
      <c r="P419" s="9">
        <f t="shared" si="36"/>
        <v>202.42307692307693</v>
      </c>
      <c r="Q419" s="10" t="str">
        <f t="shared" si="37"/>
        <v>film &amp; video</v>
      </c>
      <c r="R419" s="10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8"/>
        <v>100.63392857142857</v>
      </c>
      <c r="P420" s="9">
        <f t="shared" si="36"/>
        <v>216.75</v>
      </c>
      <c r="Q420" s="10" t="str">
        <f t="shared" si="37"/>
        <v>film &amp; video</v>
      </c>
      <c r="R420" s="1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8"/>
        <v>100.4375</v>
      </c>
      <c r="P421" s="9">
        <f t="shared" si="36"/>
        <v>110.06849315068493</v>
      </c>
      <c r="Q421" s="10" t="str">
        <f t="shared" si="37"/>
        <v>film &amp; video</v>
      </c>
      <c r="R421" s="10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2" hidden="1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8"/>
        <v>0.43939393939393934</v>
      </c>
      <c r="P422" s="9">
        <f t="shared" si="36"/>
        <v>4.833333333333333</v>
      </c>
      <c r="Q422" s="10" t="str">
        <f t="shared" si="37"/>
        <v>film &amp; video</v>
      </c>
      <c r="R422" s="10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3.2" hidden="1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8"/>
        <v>2.0066666666666668</v>
      </c>
      <c r="P423" s="9">
        <f t="shared" si="36"/>
        <v>50.166666666666664</v>
      </c>
      <c r="Q423" s="10" t="str">
        <f t="shared" si="37"/>
        <v>film &amp; video</v>
      </c>
      <c r="R423" s="10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2" hidden="1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8"/>
        <v>1.075</v>
      </c>
      <c r="P424" s="9">
        <f t="shared" si="36"/>
        <v>35.833333333333336</v>
      </c>
      <c r="Q424" s="10" t="str">
        <f t="shared" si="37"/>
        <v>film &amp; video</v>
      </c>
      <c r="R424" s="10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2" hidden="1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8"/>
        <v>0.76500000000000001</v>
      </c>
      <c r="P425" s="9">
        <f t="shared" si="36"/>
        <v>11.76923076923077</v>
      </c>
      <c r="Q425" s="10" t="str">
        <f t="shared" si="37"/>
        <v>film &amp; video</v>
      </c>
      <c r="R425" s="10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2" hidden="1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8"/>
        <v>6.7966666666666677</v>
      </c>
      <c r="P426" s="9">
        <f t="shared" si="36"/>
        <v>40.78</v>
      </c>
      <c r="Q426" s="10" t="str">
        <f t="shared" si="37"/>
        <v>film &amp; video</v>
      </c>
      <c r="R426" s="10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2" hidden="1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8"/>
        <v>1.2E-2</v>
      </c>
      <c r="P427" s="9">
        <f t="shared" si="36"/>
        <v>3</v>
      </c>
      <c r="Q427" s="10" t="str">
        <f t="shared" si="37"/>
        <v>film &amp; video</v>
      </c>
      <c r="R427" s="10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2" hidden="1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8"/>
        <v>1.3299999999999998</v>
      </c>
      <c r="P428" s="9">
        <f t="shared" si="36"/>
        <v>16.625</v>
      </c>
      <c r="Q428" s="10" t="str">
        <f t="shared" si="37"/>
        <v>film &amp; video</v>
      </c>
      <c r="R428" s="10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7.6" hidden="1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8"/>
        <v>0</v>
      </c>
      <c r="P429" s="9" t="e">
        <f t="shared" si="36"/>
        <v>#DIV/0!</v>
      </c>
      <c r="Q429" s="10" t="str">
        <f t="shared" si="37"/>
        <v>film &amp; video</v>
      </c>
      <c r="R429" s="10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8.8" hidden="1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8"/>
        <v>5.6333333333333329</v>
      </c>
      <c r="P430" s="9">
        <f t="shared" si="36"/>
        <v>52</v>
      </c>
      <c r="Q430" s="10" t="str">
        <f t="shared" si="37"/>
        <v>film &amp; video</v>
      </c>
      <c r="R430" s="1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7.6" hidden="1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8"/>
        <v>0</v>
      </c>
      <c r="P431" s="9" t="e">
        <f t="shared" si="36"/>
        <v>#DIV/0!</v>
      </c>
      <c r="Q431" s="10" t="str">
        <f t="shared" si="37"/>
        <v>film &amp; video</v>
      </c>
      <c r="R431" s="10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2" hidden="1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8"/>
        <v>2.4</v>
      </c>
      <c r="P432" s="9">
        <f t="shared" si="36"/>
        <v>4.8</v>
      </c>
      <c r="Q432" s="10" t="str">
        <f t="shared" si="37"/>
        <v>film &amp; video</v>
      </c>
      <c r="R432" s="10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2" hidden="1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8"/>
        <v>13.833333333333334</v>
      </c>
      <c r="P433" s="9">
        <f t="shared" si="36"/>
        <v>51.875</v>
      </c>
      <c r="Q433" s="10" t="str">
        <f t="shared" si="37"/>
        <v>film &amp; video</v>
      </c>
      <c r="R433" s="10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7.6" hidden="1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8"/>
        <v>9.5</v>
      </c>
      <c r="P434" s="9">
        <f t="shared" si="36"/>
        <v>71.25</v>
      </c>
      <c r="Q434" s="10" t="str">
        <f t="shared" si="37"/>
        <v>film &amp; video</v>
      </c>
      <c r="R434" s="10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7.6" hidden="1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8"/>
        <v>0</v>
      </c>
      <c r="P435" s="9" t="e">
        <f t="shared" si="36"/>
        <v>#DIV/0!</v>
      </c>
      <c r="Q435" s="10" t="str">
        <f t="shared" si="37"/>
        <v>film &amp; video</v>
      </c>
      <c r="R435" s="10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7.6" hidden="1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8"/>
        <v>5</v>
      </c>
      <c r="P436" s="9">
        <f t="shared" si="36"/>
        <v>62.5</v>
      </c>
      <c r="Q436" s="10" t="str">
        <f t="shared" si="37"/>
        <v>film &amp; video</v>
      </c>
      <c r="R436" s="10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7.6" hidden="1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8"/>
        <v>2.7272727272727275E-3</v>
      </c>
      <c r="P437" s="9">
        <f t="shared" si="36"/>
        <v>1</v>
      </c>
      <c r="Q437" s="10" t="str">
        <f t="shared" si="37"/>
        <v>film &amp; video</v>
      </c>
      <c r="R437" s="10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2" hidden="1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8"/>
        <v>0</v>
      </c>
      <c r="P438" s="9" t="e">
        <f t="shared" si="36"/>
        <v>#DIV/0!</v>
      </c>
      <c r="Q438" s="10" t="str">
        <f t="shared" si="37"/>
        <v>film &amp; video</v>
      </c>
      <c r="R438" s="10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2" hidden="1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8"/>
        <v>0</v>
      </c>
      <c r="P439" s="9" t="e">
        <f t="shared" si="36"/>
        <v>#DIV/0!</v>
      </c>
      <c r="Q439" s="10" t="str">
        <f t="shared" si="37"/>
        <v>film &amp; video</v>
      </c>
      <c r="R439" s="10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2" hidden="1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8"/>
        <v>9.379999999999999</v>
      </c>
      <c r="P440" s="9">
        <f t="shared" si="36"/>
        <v>170.54545454545453</v>
      </c>
      <c r="Q440" s="10" t="str">
        <f t="shared" si="37"/>
        <v>film &amp; video</v>
      </c>
      <c r="R440" s="1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2" hidden="1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8"/>
        <v>0</v>
      </c>
      <c r="P441" s="9" t="e">
        <f t="shared" si="36"/>
        <v>#DIV/0!</v>
      </c>
      <c r="Q441" s="10" t="str">
        <f t="shared" si="37"/>
        <v>film &amp; video</v>
      </c>
      <c r="R441" s="10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2" hidden="1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8"/>
        <v>0.1</v>
      </c>
      <c r="P442" s="9">
        <f t="shared" si="36"/>
        <v>5</v>
      </c>
      <c r="Q442" s="10" t="str">
        <f t="shared" si="37"/>
        <v>film &amp; video</v>
      </c>
      <c r="R442" s="10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2" hidden="1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8"/>
        <v>0</v>
      </c>
      <c r="P443" s="9" t="e">
        <f t="shared" si="36"/>
        <v>#DIV/0!</v>
      </c>
      <c r="Q443" s="10" t="str">
        <f t="shared" si="37"/>
        <v>film &amp; video</v>
      </c>
      <c r="R443" s="10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8"/>
        <v>39.358823529411765</v>
      </c>
      <c r="P444" s="9">
        <f t="shared" si="36"/>
        <v>393.58823529411762</v>
      </c>
      <c r="Q444" s="10" t="str">
        <f t="shared" si="37"/>
        <v>film &amp; video</v>
      </c>
      <c r="R444" s="10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2" hidden="1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8"/>
        <v>0.1</v>
      </c>
      <c r="P445" s="9">
        <f t="shared" si="36"/>
        <v>5</v>
      </c>
      <c r="Q445" s="10" t="str">
        <f t="shared" si="37"/>
        <v>film &amp; video</v>
      </c>
      <c r="R445" s="10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2" hidden="1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8"/>
        <v>5</v>
      </c>
      <c r="P446" s="9">
        <f t="shared" si="36"/>
        <v>50</v>
      </c>
      <c r="Q446" s="10" t="str">
        <f t="shared" si="37"/>
        <v>film &amp; video</v>
      </c>
      <c r="R446" s="10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2" hidden="1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8"/>
        <v>3.3333333333333335E-3</v>
      </c>
      <c r="P447" s="9">
        <f t="shared" si="36"/>
        <v>1</v>
      </c>
      <c r="Q447" s="10" t="str">
        <f t="shared" si="37"/>
        <v>film &amp; video</v>
      </c>
      <c r="R447" s="10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2" hidden="1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8"/>
        <v>7.2952380952380951</v>
      </c>
      <c r="P448" s="9">
        <f t="shared" si="36"/>
        <v>47.875</v>
      </c>
      <c r="Q448" s="10" t="str">
        <f t="shared" si="37"/>
        <v>film &amp; video</v>
      </c>
      <c r="R448" s="10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3.2" hidden="1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8"/>
        <v>1.6666666666666666E-2</v>
      </c>
      <c r="P449" s="9">
        <f t="shared" si="36"/>
        <v>5</v>
      </c>
      <c r="Q449" s="10" t="str">
        <f t="shared" si="37"/>
        <v>film &amp; video</v>
      </c>
      <c r="R449" s="10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2" hidden="1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8"/>
        <v>3.2804000000000002</v>
      </c>
      <c r="P450" s="9">
        <f t="shared" ref="P450:P513" si="42">AVERAGE(PLEDGED/BACKERS_COUNT)</f>
        <v>20.502500000000001</v>
      </c>
      <c r="Q450" s="10" t="str">
        <f t="shared" ref="Q450:Q513" si="43">LEFT(N450,FIND("/",N450)-1)</f>
        <v>film &amp; video</v>
      </c>
      <c r="R450" s="1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2" hidden="1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4">(E451/D451)*100</f>
        <v>2.25</v>
      </c>
      <c r="P451" s="9">
        <f t="shared" si="42"/>
        <v>9</v>
      </c>
      <c r="Q451" s="10" t="str">
        <f t="shared" si="43"/>
        <v>film &amp; video</v>
      </c>
      <c r="R451" s="10" t="str">
        <f t="shared" ref="R451:R514" si="45">RIGHT(N451, LEN(N451)-FIND("/", 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2" hidden="1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4"/>
        <v>0.79200000000000004</v>
      </c>
      <c r="P452" s="9">
        <f t="shared" si="42"/>
        <v>56.571428571428569</v>
      </c>
      <c r="Q452" s="10" t="str">
        <f t="shared" si="43"/>
        <v>film &amp; video</v>
      </c>
      <c r="R452" s="10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2" hidden="1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4"/>
        <v>0</v>
      </c>
      <c r="P453" s="9" t="e">
        <f t="shared" si="42"/>
        <v>#DIV/0!</v>
      </c>
      <c r="Q453" s="10" t="str">
        <f t="shared" si="43"/>
        <v>film &amp; video</v>
      </c>
      <c r="R453" s="10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8.8" hidden="1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4"/>
        <v>64</v>
      </c>
      <c r="P454" s="9">
        <f t="shared" si="42"/>
        <v>40</v>
      </c>
      <c r="Q454" s="10" t="str">
        <f t="shared" si="43"/>
        <v>film &amp; video</v>
      </c>
      <c r="R454" s="10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2" hidden="1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4"/>
        <v>2.7404479578392621E-2</v>
      </c>
      <c r="P455" s="9">
        <f t="shared" si="42"/>
        <v>13</v>
      </c>
      <c r="Q455" s="10" t="str">
        <f t="shared" si="43"/>
        <v>film &amp; video</v>
      </c>
      <c r="R455" s="10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2" hidden="1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4"/>
        <v>0.82000000000000006</v>
      </c>
      <c r="P456" s="9">
        <f t="shared" si="42"/>
        <v>16.399999999999999</v>
      </c>
      <c r="Q456" s="10" t="str">
        <f t="shared" si="43"/>
        <v>film &amp; video</v>
      </c>
      <c r="R456" s="10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2" hidden="1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4"/>
        <v>6.9230769230769221E-2</v>
      </c>
      <c r="P457" s="9">
        <f t="shared" si="42"/>
        <v>22.5</v>
      </c>
      <c r="Q457" s="10" t="str">
        <f t="shared" si="43"/>
        <v>film &amp; video</v>
      </c>
      <c r="R457" s="10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3.2" hidden="1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4"/>
        <v>0.68631863186318631</v>
      </c>
      <c r="P458" s="9">
        <f t="shared" si="42"/>
        <v>20.333333333333332</v>
      </c>
      <c r="Q458" s="10" t="str">
        <f t="shared" si="43"/>
        <v>film &amp; video</v>
      </c>
      <c r="R458" s="10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2" hidden="1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4"/>
        <v>0</v>
      </c>
      <c r="P459" s="9" t="e">
        <f t="shared" si="42"/>
        <v>#DIV/0!</v>
      </c>
      <c r="Q459" s="10" t="str">
        <f t="shared" si="43"/>
        <v>film &amp; video</v>
      </c>
      <c r="R459" s="10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2" hidden="1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4"/>
        <v>8.2100000000000009</v>
      </c>
      <c r="P460" s="9">
        <f t="shared" si="42"/>
        <v>16.755102040816325</v>
      </c>
      <c r="Q460" s="10" t="str">
        <f t="shared" si="43"/>
        <v>film &amp; video</v>
      </c>
      <c r="R460" s="1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2" hidden="1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4"/>
        <v>6.4102564102564097E-2</v>
      </c>
      <c r="P461" s="9">
        <f t="shared" si="42"/>
        <v>25</v>
      </c>
      <c r="Q461" s="10" t="str">
        <f t="shared" si="43"/>
        <v>film &amp; video</v>
      </c>
      <c r="R461" s="10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8.8" hidden="1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4"/>
        <v>0.29411764705882354</v>
      </c>
      <c r="P462" s="9">
        <f t="shared" si="42"/>
        <v>12.5</v>
      </c>
      <c r="Q462" s="10" t="str">
        <f t="shared" si="43"/>
        <v>film &amp; video</v>
      </c>
      <c r="R462" s="10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2" hidden="1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4"/>
        <v>0</v>
      </c>
      <c r="P463" s="9" t="e">
        <f t="shared" si="42"/>
        <v>#DIV/0!</v>
      </c>
      <c r="Q463" s="10" t="str">
        <f t="shared" si="43"/>
        <v>film &amp; video</v>
      </c>
      <c r="R463" s="10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3.2" hidden="1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4"/>
        <v>0</v>
      </c>
      <c r="P464" s="9" t="e">
        <f t="shared" si="42"/>
        <v>#DIV/0!</v>
      </c>
      <c r="Q464" s="10" t="str">
        <f t="shared" si="43"/>
        <v>film &amp; video</v>
      </c>
      <c r="R464" s="10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2" hidden="1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4"/>
        <v>2.2727272727272729</v>
      </c>
      <c r="P465" s="9">
        <f t="shared" si="42"/>
        <v>113.63636363636364</v>
      </c>
      <c r="Q465" s="10" t="str">
        <f t="shared" si="43"/>
        <v>film &amp; video</v>
      </c>
      <c r="R465" s="10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8.8" hidden="1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4"/>
        <v>9.9009900990099015E-2</v>
      </c>
      <c r="P466" s="9">
        <f t="shared" si="42"/>
        <v>1</v>
      </c>
      <c r="Q466" s="10" t="str">
        <f t="shared" si="43"/>
        <v>film &amp; video</v>
      </c>
      <c r="R466" s="10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idden="1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4"/>
        <v>26.953125</v>
      </c>
      <c r="P467" s="9">
        <f t="shared" si="42"/>
        <v>17.25</v>
      </c>
      <c r="Q467" s="10" t="str">
        <f t="shared" si="43"/>
        <v>film &amp; video</v>
      </c>
      <c r="R467" s="10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2" hidden="1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4"/>
        <v>0.76</v>
      </c>
      <c r="P468" s="9">
        <f t="shared" si="42"/>
        <v>15.2</v>
      </c>
      <c r="Q468" s="10" t="str">
        <f t="shared" si="43"/>
        <v>film &amp; video</v>
      </c>
      <c r="R468" s="10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3.2" hidden="1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4"/>
        <v>21.574999999999999</v>
      </c>
      <c r="P469" s="9">
        <f t="shared" si="42"/>
        <v>110.64102564102564</v>
      </c>
      <c r="Q469" s="10" t="str">
        <f t="shared" si="43"/>
        <v>film &amp; video</v>
      </c>
      <c r="R469" s="10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2" hidden="1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4"/>
        <v>0</v>
      </c>
      <c r="P470" s="9" t="e">
        <f t="shared" si="42"/>
        <v>#DIV/0!</v>
      </c>
      <c r="Q470" s="10" t="str">
        <f t="shared" si="43"/>
        <v>film &amp; video</v>
      </c>
      <c r="R470" s="1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8.8" hidden="1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4"/>
        <v>0</v>
      </c>
      <c r="P471" s="9" t="e">
        <f t="shared" si="42"/>
        <v>#DIV/0!</v>
      </c>
      <c r="Q471" s="10" t="str">
        <f t="shared" si="43"/>
        <v>film &amp; video</v>
      </c>
      <c r="R471" s="10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2" hidden="1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4"/>
        <v>1.02</v>
      </c>
      <c r="P472" s="9">
        <f t="shared" si="42"/>
        <v>25.5</v>
      </c>
      <c r="Q472" s="10" t="str">
        <f t="shared" si="43"/>
        <v>film &amp; video</v>
      </c>
      <c r="R472" s="10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7.6" hidden="1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4"/>
        <v>11.892727272727273</v>
      </c>
      <c r="P473" s="9">
        <f t="shared" si="42"/>
        <v>38.476470588235294</v>
      </c>
      <c r="Q473" s="10" t="str">
        <f t="shared" si="43"/>
        <v>film &amp; video</v>
      </c>
      <c r="R473" s="10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2" hidden="1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4"/>
        <v>17.625</v>
      </c>
      <c r="P474" s="9">
        <f t="shared" si="42"/>
        <v>28.2</v>
      </c>
      <c r="Q474" s="10" t="str">
        <f t="shared" si="43"/>
        <v>film &amp; video</v>
      </c>
      <c r="R474" s="10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2" hidden="1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4"/>
        <v>2.87</v>
      </c>
      <c r="P475" s="9">
        <f t="shared" si="42"/>
        <v>61.5</v>
      </c>
      <c r="Q475" s="10" t="str">
        <f t="shared" si="43"/>
        <v>film &amp; video</v>
      </c>
      <c r="R475" s="10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2" hidden="1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4"/>
        <v>3.0303030303030304E-2</v>
      </c>
      <c r="P476" s="9">
        <f t="shared" si="42"/>
        <v>1</v>
      </c>
      <c r="Q476" s="10" t="str">
        <f t="shared" si="43"/>
        <v>film &amp; video</v>
      </c>
      <c r="R476" s="10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7.6" hidden="1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4"/>
        <v>0</v>
      </c>
      <c r="P477" s="9" t="e">
        <f t="shared" si="42"/>
        <v>#DIV/0!</v>
      </c>
      <c r="Q477" s="10" t="str">
        <f t="shared" si="43"/>
        <v>film &amp; video</v>
      </c>
      <c r="R477" s="10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8.8" hidden="1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4"/>
        <v>2.230268181818182</v>
      </c>
      <c r="P478" s="9">
        <f t="shared" si="42"/>
        <v>39.569274193548388</v>
      </c>
      <c r="Q478" s="10" t="str">
        <f t="shared" si="43"/>
        <v>film &amp; video</v>
      </c>
      <c r="R478" s="10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7.6" hidden="1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4"/>
        <v>0</v>
      </c>
      <c r="P479" s="9" t="e">
        <f t="shared" si="42"/>
        <v>#DIV/0!</v>
      </c>
      <c r="Q479" s="10" t="str">
        <f t="shared" si="43"/>
        <v>film &amp; video</v>
      </c>
      <c r="R479" s="10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2" hidden="1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4"/>
        <v>0</v>
      </c>
      <c r="P480" s="9" t="e">
        <f t="shared" si="42"/>
        <v>#DIV/0!</v>
      </c>
      <c r="Q480" s="10" t="str">
        <f t="shared" si="43"/>
        <v>film &amp; video</v>
      </c>
      <c r="R480" s="1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2" hidden="1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4"/>
        <v>32.56</v>
      </c>
      <c r="P481" s="9">
        <f t="shared" si="42"/>
        <v>88.8</v>
      </c>
      <c r="Q481" s="10" t="str">
        <f t="shared" si="43"/>
        <v>film &amp; video</v>
      </c>
      <c r="R481" s="10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2" hidden="1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4"/>
        <v>19.41</v>
      </c>
      <c r="P482" s="9">
        <f t="shared" si="42"/>
        <v>55.457142857142856</v>
      </c>
      <c r="Q482" s="10" t="str">
        <f t="shared" si="43"/>
        <v>film &amp; video</v>
      </c>
      <c r="R482" s="10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2" hidden="1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4"/>
        <v>6.1</v>
      </c>
      <c r="P483" s="9">
        <f t="shared" si="42"/>
        <v>87.142857142857139</v>
      </c>
      <c r="Q483" s="10" t="str">
        <f t="shared" si="43"/>
        <v>film &amp; video</v>
      </c>
      <c r="R483" s="10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2" hidden="1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4"/>
        <v>0.1</v>
      </c>
      <c r="P484" s="9">
        <f t="shared" si="42"/>
        <v>10</v>
      </c>
      <c r="Q484" s="10" t="str">
        <f t="shared" si="43"/>
        <v>film &amp; video</v>
      </c>
      <c r="R484" s="10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7.6" hidden="1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4"/>
        <v>50.2</v>
      </c>
      <c r="P485" s="9">
        <f t="shared" si="42"/>
        <v>51.224489795918366</v>
      </c>
      <c r="Q485" s="10" t="str">
        <f t="shared" si="43"/>
        <v>film &amp; video</v>
      </c>
      <c r="R485" s="10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7.6" hidden="1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4"/>
        <v>0.18625</v>
      </c>
      <c r="P486" s="9">
        <f t="shared" si="42"/>
        <v>13.545454545454545</v>
      </c>
      <c r="Q486" s="10" t="str">
        <f t="shared" si="43"/>
        <v>film &amp; video</v>
      </c>
      <c r="R486" s="10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2" hidden="1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4"/>
        <v>21.906971229845084</v>
      </c>
      <c r="P487" s="9">
        <f t="shared" si="42"/>
        <v>66.520080000000007</v>
      </c>
      <c r="Q487" s="10" t="str">
        <f t="shared" si="43"/>
        <v>film &amp; video</v>
      </c>
      <c r="R487" s="10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2" hidden="1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4"/>
        <v>9.0909090909090905E-3</v>
      </c>
      <c r="P488" s="9">
        <f t="shared" si="42"/>
        <v>50</v>
      </c>
      <c r="Q488" s="10" t="str">
        <f t="shared" si="43"/>
        <v>film &amp; video</v>
      </c>
      <c r="R488" s="10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2" hidden="1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4"/>
        <v>0</v>
      </c>
      <c r="P489" s="9" t="e">
        <f t="shared" si="42"/>
        <v>#DIV/0!</v>
      </c>
      <c r="Q489" s="10" t="str">
        <f t="shared" si="43"/>
        <v>film &amp; video</v>
      </c>
      <c r="R489" s="10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2" hidden="1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4"/>
        <v>0</v>
      </c>
      <c r="P490" s="9" t="e">
        <f t="shared" si="42"/>
        <v>#DIV/0!</v>
      </c>
      <c r="Q490" s="10" t="str">
        <f t="shared" si="43"/>
        <v>film &amp; video</v>
      </c>
      <c r="R490" s="1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2" hidden="1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4"/>
        <v>0.28667813379201834</v>
      </c>
      <c r="P491" s="9">
        <f t="shared" si="42"/>
        <v>71.666666666666671</v>
      </c>
      <c r="Q491" s="10" t="str">
        <f t="shared" si="43"/>
        <v>film &amp; video</v>
      </c>
      <c r="R491" s="10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4"/>
        <v>0</v>
      </c>
      <c r="P492" s="9" t="e">
        <f t="shared" si="42"/>
        <v>#DIV/0!</v>
      </c>
      <c r="Q492" s="10" t="str">
        <f t="shared" si="43"/>
        <v>film &amp; video</v>
      </c>
      <c r="R492" s="10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2" hidden="1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4"/>
        <v>0</v>
      </c>
      <c r="P493" s="9" t="e">
        <f t="shared" si="42"/>
        <v>#DIV/0!</v>
      </c>
      <c r="Q493" s="10" t="str">
        <f t="shared" si="43"/>
        <v>film &amp; video</v>
      </c>
      <c r="R493" s="10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2" hidden="1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4"/>
        <v>0</v>
      </c>
      <c r="P494" s="9" t="e">
        <f t="shared" si="42"/>
        <v>#DIV/0!</v>
      </c>
      <c r="Q494" s="10" t="str">
        <f t="shared" si="43"/>
        <v>film &amp; video</v>
      </c>
      <c r="R494" s="10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2" hidden="1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4"/>
        <v>0</v>
      </c>
      <c r="P495" s="9" t="e">
        <f t="shared" si="42"/>
        <v>#DIV/0!</v>
      </c>
      <c r="Q495" s="10" t="str">
        <f t="shared" si="43"/>
        <v>film &amp; video</v>
      </c>
      <c r="R495" s="10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3.2" hidden="1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4"/>
        <v>0.155</v>
      </c>
      <c r="P496" s="9">
        <f t="shared" si="42"/>
        <v>10.333333333333334</v>
      </c>
      <c r="Q496" s="10" t="str">
        <f t="shared" si="43"/>
        <v>film &amp; video</v>
      </c>
      <c r="R496" s="10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2" hidden="1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4"/>
        <v>0</v>
      </c>
      <c r="P497" s="9" t="e">
        <f t="shared" si="42"/>
        <v>#DIV/0!</v>
      </c>
      <c r="Q497" s="10" t="str">
        <f t="shared" si="43"/>
        <v>film &amp; video</v>
      </c>
      <c r="R497" s="10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8.8" hidden="1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4"/>
        <v>1.6666666666666668E-3</v>
      </c>
      <c r="P498" s="9">
        <f t="shared" si="42"/>
        <v>1</v>
      </c>
      <c r="Q498" s="10" t="str">
        <f t="shared" si="43"/>
        <v>film &amp; video</v>
      </c>
      <c r="R498" s="10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4"/>
        <v>0.6696428571428571</v>
      </c>
      <c r="P499" s="9">
        <f t="shared" si="42"/>
        <v>10</v>
      </c>
      <c r="Q499" s="10" t="str">
        <f t="shared" si="43"/>
        <v>film &amp; video</v>
      </c>
      <c r="R499" s="10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2" hidden="1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4"/>
        <v>4.5985132395404564</v>
      </c>
      <c r="P500" s="9">
        <f t="shared" si="42"/>
        <v>136.09090909090909</v>
      </c>
      <c r="Q500" s="10" t="str">
        <f t="shared" si="43"/>
        <v>film &amp; video</v>
      </c>
      <c r="R500" s="1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7.6" hidden="1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4"/>
        <v>9.5500000000000007</v>
      </c>
      <c r="P501" s="9">
        <f t="shared" si="42"/>
        <v>73.461538461538467</v>
      </c>
      <c r="Q501" s="10" t="str">
        <f t="shared" si="43"/>
        <v>film &amp; video</v>
      </c>
      <c r="R501" s="10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7.6" hidden="1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4"/>
        <v>3.3076923076923079</v>
      </c>
      <c r="P502" s="9">
        <f t="shared" si="42"/>
        <v>53.75</v>
      </c>
      <c r="Q502" s="10" t="str">
        <f t="shared" si="43"/>
        <v>film &amp; video</v>
      </c>
      <c r="R502" s="10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2" hidden="1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4"/>
        <v>0</v>
      </c>
      <c r="P503" s="9" t="e">
        <f t="shared" si="42"/>
        <v>#DIV/0!</v>
      </c>
      <c r="Q503" s="10" t="str">
        <f t="shared" si="43"/>
        <v>film &amp; video</v>
      </c>
      <c r="R503" s="10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7.6" hidden="1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4"/>
        <v>1.1499999999999999</v>
      </c>
      <c r="P504" s="9">
        <f t="shared" si="42"/>
        <v>57.5</v>
      </c>
      <c r="Q504" s="10" t="str">
        <f t="shared" si="43"/>
        <v>film &amp; video</v>
      </c>
      <c r="R504" s="10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2" hidden="1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4"/>
        <v>1.7538461538461538</v>
      </c>
      <c r="P505" s="9">
        <f t="shared" si="42"/>
        <v>12.666666666666666</v>
      </c>
      <c r="Q505" s="10" t="str">
        <f t="shared" si="43"/>
        <v>film &amp; video</v>
      </c>
      <c r="R505" s="10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2" hidden="1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4"/>
        <v>1.3673469387755102</v>
      </c>
      <c r="P506" s="9">
        <f t="shared" si="42"/>
        <v>67</v>
      </c>
      <c r="Q506" s="10" t="str">
        <f t="shared" si="43"/>
        <v>film &amp; video</v>
      </c>
      <c r="R506" s="10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2" hidden="1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4"/>
        <v>0.43333333333333329</v>
      </c>
      <c r="P507" s="9">
        <f t="shared" si="42"/>
        <v>3.7142857142857144</v>
      </c>
      <c r="Q507" s="10" t="str">
        <f t="shared" si="43"/>
        <v>film &amp; video</v>
      </c>
      <c r="R507" s="10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2" hidden="1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4"/>
        <v>0.125</v>
      </c>
      <c r="P508" s="9">
        <f t="shared" si="42"/>
        <v>250</v>
      </c>
      <c r="Q508" s="10" t="str">
        <f t="shared" si="43"/>
        <v>film &amp; video</v>
      </c>
      <c r="R508" s="10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2" hidden="1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4"/>
        <v>3.2</v>
      </c>
      <c r="P509" s="9">
        <f t="shared" si="42"/>
        <v>64</v>
      </c>
      <c r="Q509" s="10" t="str">
        <f t="shared" si="43"/>
        <v>film &amp; video</v>
      </c>
      <c r="R509" s="10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7.6" hidden="1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4"/>
        <v>0.8</v>
      </c>
      <c r="P510" s="9">
        <f t="shared" si="42"/>
        <v>133.33333333333334</v>
      </c>
      <c r="Q510" s="10" t="str">
        <f t="shared" si="43"/>
        <v>film &amp; video</v>
      </c>
      <c r="R510" s="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2" hidden="1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4"/>
        <v>0.2</v>
      </c>
      <c r="P511" s="9">
        <f t="shared" si="42"/>
        <v>10</v>
      </c>
      <c r="Q511" s="10" t="str">
        <f t="shared" si="43"/>
        <v>film &amp; video</v>
      </c>
      <c r="R511" s="10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2" hidden="1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4"/>
        <v>0</v>
      </c>
      <c r="P512" s="9" t="e">
        <f t="shared" si="42"/>
        <v>#DIV/0!</v>
      </c>
      <c r="Q512" s="10" t="str">
        <f t="shared" si="43"/>
        <v>film &amp; video</v>
      </c>
      <c r="R512" s="10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2" hidden="1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4"/>
        <v>3</v>
      </c>
      <c r="P513" s="9">
        <f t="shared" si="42"/>
        <v>30</v>
      </c>
      <c r="Q513" s="10" t="str">
        <f t="shared" si="43"/>
        <v>film &amp; video</v>
      </c>
      <c r="R513" s="10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2" hidden="1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4"/>
        <v>0.13749999999999998</v>
      </c>
      <c r="P514" s="9">
        <f t="shared" ref="P514:P577" si="48">AVERAGE(PLEDGED/BACKERS_COUNT)</f>
        <v>5.5</v>
      </c>
      <c r="Q514" s="10" t="str">
        <f t="shared" ref="Q514:Q577" si="49">LEFT(N514,FIND("/",N514)-1)</f>
        <v>film &amp; video</v>
      </c>
      <c r="R514" s="10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8.8" hidden="1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50">(E515/D515)*100</f>
        <v>13.923999999999999</v>
      </c>
      <c r="P515" s="9">
        <f t="shared" si="48"/>
        <v>102.38235294117646</v>
      </c>
      <c r="Q515" s="10" t="str">
        <f t="shared" si="49"/>
        <v>film &amp; video</v>
      </c>
      <c r="R515" s="10" t="str">
        <f t="shared" ref="R515:R578" si="51">RIGHT(N515, LEN(N515)-FIND("/", 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2" hidden="1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50"/>
        <v>3.3333333333333335</v>
      </c>
      <c r="P516" s="9">
        <f t="shared" si="48"/>
        <v>16.666666666666668</v>
      </c>
      <c r="Q516" s="10" t="str">
        <f t="shared" si="49"/>
        <v>film &amp; video</v>
      </c>
      <c r="R516" s="10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2" hidden="1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0"/>
        <v>25.41340206185567</v>
      </c>
      <c r="P517" s="9">
        <f t="shared" si="48"/>
        <v>725.02941176470586</v>
      </c>
      <c r="Q517" s="10" t="str">
        <f t="shared" si="49"/>
        <v>film &amp; video</v>
      </c>
      <c r="R517" s="10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8.8" hidden="1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0"/>
        <v>0</v>
      </c>
      <c r="P518" s="9" t="e">
        <f t="shared" si="48"/>
        <v>#DIV/0!</v>
      </c>
      <c r="Q518" s="10" t="str">
        <f t="shared" si="49"/>
        <v>film &amp; video</v>
      </c>
      <c r="R518" s="10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2" hidden="1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0"/>
        <v>1.3666666666666667</v>
      </c>
      <c r="P519" s="9">
        <f t="shared" si="48"/>
        <v>68.333333333333329</v>
      </c>
      <c r="Q519" s="10" t="str">
        <f t="shared" si="49"/>
        <v>film &amp; video</v>
      </c>
      <c r="R519" s="10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3.2" hidden="1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0"/>
        <v>0</v>
      </c>
      <c r="P520" s="9" t="e">
        <f t="shared" si="48"/>
        <v>#DIV/0!</v>
      </c>
      <c r="Q520" s="10" t="str">
        <f t="shared" si="49"/>
        <v>film &amp; video</v>
      </c>
      <c r="R520" s="1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2" hidden="1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0"/>
        <v>22.881426547787683</v>
      </c>
      <c r="P521" s="9">
        <f t="shared" si="48"/>
        <v>39.228571428571428</v>
      </c>
      <c r="Q521" s="10" t="str">
        <f t="shared" si="49"/>
        <v>film &amp; video</v>
      </c>
      <c r="R521" s="10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0"/>
        <v>102.1</v>
      </c>
      <c r="P522" s="9">
        <f t="shared" si="48"/>
        <v>150.14705882352942</v>
      </c>
      <c r="Q522" s="10" t="str">
        <f t="shared" si="49"/>
        <v>theater</v>
      </c>
      <c r="R522" s="10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0"/>
        <v>104.64</v>
      </c>
      <c r="P523" s="9">
        <f t="shared" si="48"/>
        <v>93.428571428571431</v>
      </c>
      <c r="Q523" s="10" t="str">
        <f t="shared" si="49"/>
        <v>theater</v>
      </c>
      <c r="R523" s="10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0"/>
        <v>114.66666666666667</v>
      </c>
      <c r="P524" s="9">
        <f t="shared" si="48"/>
        <v>110.96774193548387</v>
      </c>
      <c r="Q524" s="10" t="str">
        <f t="shared" si="49"/>
        <v>theater</v>
      </c>
      <c r="R524" s="10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0"/>
        <v>120.6</v>
      </c>
      <c r="P525" s="9">
        <f t="shared" si="48"/>
        <v>71.785714285714292</v>
      </c>
      <c r="Q525" s="10" t="str">
        <f t="shared" si="49"/>
        <v>theater</v>
      </c>
      <c r="R525" s="10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0"/>
        <v>108.67285714285715</v>
      </c>
      <c r="P526" s="9">
        <f t="shared" si="48"/>
        <v>29.258076923076924</v>
      </c>
      <c r="Q526" s="10" t="str">
        <f t="shared" si="49"/>
        <v>theater</v>
      </c>
      <c r="R526" s="10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0"/>
        <v>100</v>
      </c>
      <c r="P527" s="9">
        <f t="shared" si="48"/>
        <v>1000</v>
      </c>
      <c r="Q527" s="10" t="str">
        <f t="shared" si="49"/>
        <v>theater</v>
      </c>
      <c r="R527" s="10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0"/>
        <v>113.99999999999999</v>
      </c>
      <c r="P528" s="9">
        <f t="shared" si="48"/>
        <v>74.347826086956516</v>
      </c>
      <c r="Q528" s="10" t="str">
        <f t="shared" si="49"/>
        <v>theater</v>
      </c>
      <c r="R528" s="10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0"/>
        <v>100.85</v>
      </c>
      <c r="P529" s="9">
        <f t="shared" si="48"/>
        <v>63.829113924050631</v>
      </c>
      <c r="Q529" s="10" t="str">
        <f t="shared" si="49"/>
        <v>theater</v>
      </c>
      <c r="R529" s="10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0"/>
        <v>115.65217391304347</v>
      </c>
      <c r="P530" s="9">
        <f t="shared" si="48"/>
        <v>44.333333333333336</v>
      </c>
      <c r="Q530" s="10" t="str">
        <f t="shared" si="49"/>
        <v>theater</v>
      </c>
      <c r="R530" s="1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0"/>
        <v>130.41666666666666</v>
      </c>
      <c r="P531" s="9">
        <f t="shared" si="48"/>
        <v>86.944444444444443</v>
      </c>
      <c r="Q531" s="10" t="str">
        <f t="shared" si="49"/>
        <v>theater</v>
      </c>
      <c r="R531" s="10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0"/>
        <v>107.78267254038178</v>
      </c>
      <c r="P532" s="9">
        <f t="shared" si="48"/>
        <v>126.55172413793103</v>
      </c>
      <c r="Q532" s="10" t="str">
        <f t="shared" si="49"/>
        <v>theater</v>
      </c>
      <c r="R532" s="10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0"/>
        <v>100</v>
      </c>
      <c r="P533" s="9">
        <f t="shared" si="48"/>
        <v>129.03225806451613</v>
      </c>
      <c r="Q533" s="10" t="str">
        <f t="shared" si="49"/>
        <v>theater</v>
      </c>
      <c r="R533" s="10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0"/>
        <v>123.25</v>
      </c>
      <c r="P534" s="9">
        <f t="shared" si="48"/>
        <v>71.242774566473983</v>
      </c>
      <c r="Q534" s="10" t="str">
        <f t="shared" si="49"/>
        <v>theater</v>
      </c>
      <c r="R534" s="10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0"/>
        <v>100.2</v>
      </c>
      <c r="P535" s="9">
        <f t="shared" si="48"/>
        <v>117.88235294117646</v>
      </c>
      <c r="Q535" s="10" t="str">
        <f t="shared" si="49"/>
        <v>theater</v>
      </c>
      <c r="R535" s="10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0"/>
        <v>104.66666666666666</v>
      </c>
      <c r="P536" s="9">
        <f t="shared" si="48"/>
        <v>327.08333333333331</v>
      </c>
      <c r="Q536" s="10" t="str">
        <f t="shared" si="49"/>
        <v>theater</v>
      </c>
      <c r="R536" s="10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0"/>
        <v>102.49999999999999</v>
      </c>
      <c r="P537" s="9">
        <f t="shared" si="48"/>
        <v>34.745762711864408</v>
      </c>
      <c r="Q537" s="10" t="str">
        <f t="shared" si="49"/>
        <v>theater</v>
      </c>
      <c r="R537" s="10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0"/>
        <v>118.25757575757576</v>
      </c>
      <c r="P538" s="9">
        <f t="shared" si="48"/>
        <v>100.06410256410257</v>
      </c>
      <c r="Q538" s="10" t="str">
        <f t="shared" si="49"/>
        <v>theater</v>
      </c>
      <c r="R538" s="10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0"/>
        <v>120.5</v>
      </c>
      <c r="P539" s="9">
        <f t="shared" si="48"/>
        <v>40.847457627118644</v>
      </c>
      <c r="Q539" s="10" t="str">
        <f t="shared" si="49"/>
        <v>theater</v>
      </c>
      <c r="R539" s="10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0"/>
        <v>302.42</v>
      </c>
      <c r="P540" s="9">
        <f t="shared" si="48"/>
        <v>252.01666666666668</v>
      </c>
      <c r="Q540" s="10" t="str">
        <f t="shared" si="49"/>
        <v>theater</v>
      </c>
      <c r="R540" s="1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0"/>
        <v>100.64400000000001</v>
      </c>
      <c r="P541" s="9">
        <f t="shared" si="48"/>
        <v>25.161000000000001</v>
      </c>
      <c r="Q541" s="10" t="str">
        <f t="shared" si="49"/>
        <v>theater</v>
      </c>
      <c r="R541" s="10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7.6" hidden="1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0"/>
        <v>6.6666666666666671E-3</v>
      </c>
      <c r="P542" s="9">
        <f t="shared" si="48"/>
        <v>1</v>
      </c>
      <c r="Q542" s="10" t="str">
        <f t="shared" si="49"/>
        <v>technology</v>
      </c>
      <c r="R542" s="10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2" hidden="1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0"/>
        <v>0.55555555555555558</v>
      </c>
      <c r="P543" s="9">
        <f t="shared" si="48"/>
        <v>25</v>
      </c>
      <c r="Q543" s="10" t="str">
        <f t="shared" si="49"/>
        <v>technology</v>
      </c>
      <c r="R543" s="10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2" hidden="1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0"/>
        <v>3.9999999999999996E-4</v>
      </c>
      <c r="P544" s="9">
        <f t="shared" si="48"/>
        <v>1</v>
      </c>
      <c r="Q544" s="10" t="str">
        <f t="shared" si="49"/>
        <v>technology</v>
      </c>
      <c r="R544" s="10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2" hidden="1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0"/>
        <v>0.31818181818181818</v>
      </c>
      <c r="P545" s="9">
        <f t="shared" si="48"/>
        <v>35</v>
      </c>
      <c r="Q545" s="10" t="str">
        <f t="shared" si="49"/>
        <v>technology</v>
      </c>
      <c r="R545" s="10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3.2" hidden="1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0"/>
        <v>1.2</v>
      </c>
      <c r="P546" s="9">
        <f t="shared" si="48"/>
        <v>3</v>
      </c>
      <c r="Q546" s="10" t="str">
        <f t="shared" si="49"/>
        <v>technology</v>
      </c>
      <c r="R546" s="10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3.2" hidden="1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0"/>
        <v>27.383999999999997</v>
      </c>
      <c r="P547" s="9">
        <f t="shared" si="48"/>
        <v>402.70588235294116</v>
      </c>
      <c r="Q547" s="10" t="str">
        <f t="shared" si="49"/>
        <v>technology</v>
      </c>
      <c r="R547" s="10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2" hidden="1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0"/>
        <v>8.666666666666667E-2</v>
      </c>
      <c r="P548" s="9">
        <f t="shared" si="48"/>
        <v>26</v>
      </c>
      <c r="Q548" s="10" t="str">
        <f t="shared" si="49"/>
        <v>technology</v>
      </c>
      <c r="R548" s="10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7.6" hidden="1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0"/>
        <v>0</v>
      </c>
      <c r="P549" s="9" t="e">
        <f t="shared" si="48"/>
        <v>#DIV/0!</v>
      </c>
      <c r="Q549" s="10" t="str">
        <f t="shared" si="49"/>
        <v>technology</v>
      </c>
      <c r="R549" s="10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2" hidden="1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0"/>
        <v>0.09</v>
      </c>
      <c r="P550" s="9">
        <f t="shared" si="48"/>
        <v>9</v>
      </c>
      <c r="Q550" s="10" t="str">
        <f t="shared" si="49"/>
        <v>technology</v>
      </c>
      <c r="R550" s="1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7.6" hidden="1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0"/>
        <v>2.7199999999999998</v>
      </c>
      <c r="P551" s="9">
        <f t="shared" si="48"/>
        <v>8.5</v>
      </c>
      <c r="Q551" s="10" t="str">
        <f t="shared" si="49"/>
        <v>technology</v>
      </c>
      <c r="R551" s="10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2" hidden="1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0"/>
        <v>0.70000000000000007</v>
      </c>
      <c r="P552" s="9">
        <f t="shared" si="48"/>
        <v>8.75</v>
      </c>
      <c r="Q552" s="10" t="str">
        <f t="shared" si="49"/>
        <v>technology</v>
      </c>
      <c r="R552" s="10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2" hidden="1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0"/>
        <v>5.0413333333333332</v>
      </c>
      <c r="P553" s="9">
        <f t="shared" si="48"/>
        <v>135.03571428571428</v>
      </c>
      <c r="Q553" s="10" t="str">
        <f t="shared" si="49"/>
        <v>technology</v>
      </c>
      <c r="R553" s="10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2" hidden="1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0"/>
        <v>0</v>
      </c>
      <c r="P554" s="9" t="e">
        <f t="shared" si="48"/>
        <v>#DIV/0!</v>
      </c>
      <c r="Q554" s="10" t="str">
        <f t="shared" si="49"/>
        <v>technology</v>
      </c>
      <c r="R554" s="10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2" hidden="1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0"/>
        <v>0.49199999999999999</v>
      </c>
      <c r="P555" s="9">
        <f t="shared" si="48"/>
        <v>20.5</v>
      </c>
      <c r="Q555" s="10" t="str">
        <f t="shared" si="49"/>
        <v>technology</v>
      </c>
      <c r="R555" s="10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2" hidden="1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0"/>
        <v>36.589147286821706</v>
      </c>
      <c r="P556" s="9">
        <f t="shared" si="48"/>
        <v>64.36363636363636</v>
      </c>
      <c r="Q556" s="10" t="str">
        <f t="shared" si="49"/>
        <v>technology</v>
      </c>
      <c r="R556" s="10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2" hidden="1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0"/>
        <v>0</v>
      </c>
      <c r="P557" s="9" t="e">
        <f t="shared" si="48"/>
        <v>#DIV/0!</v>
      </c>
      <c r="Q557" s="10" t="str">
        <f t="shared" si="49"/>
        <v>technology</v>
      </c>
      <c r="R557" s="10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8.8" hidden="1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0"/>
        <v>2.5</v>
      </c>
      <c r="P558" s="9">
        <f t="shared" si="48"/>
        <v>200</v>
      </c>
      <c r="Q558" s="10" t="str">
        <f t="shared" si="49"/>
        <v>technology</v>
      </c>
      <c r="R558" s="10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2" hidden="1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0"/>
        <v>0.91066666666666674</v>
      </c>
      <c r="P559" s="9">
        <f t="shared" si="48"/>
        <v>68.3</v>
      </c>
      <c r="Q559" s="10" t="str">
        <f t="shared" si="49"/>
        <v>technology</v>
      </c>
      <c r="R559" s="10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2" hidden="1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0"/>
        <v>0</v>
      </c>
      <c r="P560" s="9" t="e">
        <f t="shared" si="48"/>
        <v>#DIV/0!</v>
      </c>
      <c r="Q560" s="10" t="str">
        <f t="shared" si="49"/>
        <v>technology</v>
      </c>
      <c r="R560" s="1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3.2" hidden="1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0"/>
        <v>2.0833333333333336E-2</v>
      </c>
      <c r="P561" s="9">
        <f t="shared" si="48"/>
        <v>50</v>
      </c>
      <c r="Q561" s="10" t="str">
        <f t="shared" si="49"/>
        <v>technology</v>
      </c>
      <c r="R561" s="10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2" hidden="1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0"/>
        <v>1.2E-2</v>
      </c>
      <c r="P562" s="9">
        <f t="shared" si="48"/>
        <v>4</v>
      </c>
      <c r="Q562" s="10" t="str">
        <f t="shared" si="49"/>
        <v>technology</v>
      </c>
      <c r="R562" s="10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2" hidden="1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0"/>
        <v>0.36666666666666664</v>
      </c>
      <c r="P563" s="9">
        <f t="shared" si="48"/>
        <v>27.5</v>
      </c>
      <c r="Q563" s="10" t="str">
        <f t="shared" si="49"/>
        <v>technology</v>
      </c>
      <c r="R563" s="10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2" hidden="1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0"/>
        <v>0</v>
      </c>
      <c r="P564" s="9" t="e">
        <f t="shared" si="48"/>
        <v>#DIV/0!</v>
      </c>
      <c r="Q564" s="10" t="str">
        <f t="shared" si="49"/>
        <v>technology</v>
      </c>
      <c r="R564" s="10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2" hidden="1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0"/>
        <v>9.0666666666666659E-2</v>
      </c>
      <c r="P565" s="9">
        <f t="shared" si="48"/>
        <v>34</v>
      </c>
      <c r="Q565" s="10" t="str">
        <f t="shared" si="49"/>
        <v>technology</v>
      </c>
      <c r="R565" s="10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7.6" hidden="1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0"/>
        <v>5.5555555555555558E-3</v>
      </c>
      <c r="P566" s="9">
        <f t="shared" si="48"/>
        <v>1</v>
      </c>
      <c r="Q566" s="10" t="str">
        <f t="shared" si="49"/>
        <v>technology</v>
      </c>
      <c r="R566" s="10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2" hidden="1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0"/>
        <v>0</v>
      </c>
      <c r="P567" s="9" t="e">
        <f t="shared" si="48"/>
        <v>#DIV/0!</v>
      </c>
      <c r="Q567" s="10" t="str">
        <f t="shared" si="49"/>
        <v>technology</v>
      </c>
      <c r="R567" s="10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2" hidden="1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0"/>
        <v>0.02</v>
      </c>
      <c r="P568" s="9">
        <f t="shared" si="48"/>
        <v>1</v>
      </c>
      <c r="Q568" s="10" t="str">
        <f t="shared" si="49"/>
        <v>technology</v>
      </c>
      <c r="R568" s="10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2" hidden="1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0"/>
        <v>0</v>
      </c>
      <c r="P569" s="9" t="e">
        <f t="shared" si="48"/>
        <v>#DIV/0!</v>
      </c>
      <c r="Q569" s="10" t="str">
        <f t="shared" si="49"/>
        <v>technology</v>
      </c>
      <c r="R569" s="10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7.6" hidden="1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0"/>
        <v>1</v>
      </c>
      <c r="P570" s="9">
        <f t="shared" si="48"/>
        <v>49</v>
      </c>
      <c r="Q570" s="10" t="str">
        <f t="shared" si="49"/>
        <v>technology</v>
      </c>
      <c r="R570" s="1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2" hidden="1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0"/>
        <v>0.8</v>
      </c>
      <c r="P571" s="9">
        <f t="shared" si="48"/>
        <v>20</v>
      </c>
      <c r="Q571" s="10" t="str">
        <f t="shared" si="49"/>
        <v>technology</v>
      </c>
      <c r="R571" s="10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8.8" hidden="1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0"/>
        <v>0.16705882352941176</v>
      </c>
      <c r="P572" s="9">
        <f t="shared" si="48"/>
        <v>142</v>
      </c>
      <c r="Q572" s="10" t="str">
        <f t="shared" si="49"/>
        <v>technology</v>
      </c>
      <c r="R572" s="10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2" hidden="1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0"/>
        <v>0.42399999999999999</v>
      </c>
      <c r="P573" s="9">
        <f t="shared" si="48"/>
        <v>53</v>
      </c>
      <c r="Q573" s="10" t="str">
        <f t="shared" si="49"/>
        <v>technology</v>
      </c>
      <c r="R573" s="10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2" hidden="1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0"/>
        <v>0</v>
      </c>
      <c r="P574" s="9" t="e">
        <f t="shared" si="48"/>
        <v>#DIV/0!</v>
      </c>
      <c r="Q574" s="10" t="str">
        <f t="shared" si="49"/>
        <v>technology</v>
      </c>
      <c r="R574" s="10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7.6" hidden="1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0"/>
        <v>0.38925389253892539</v>
      </c>
      <c r="P575" s="9">
        <f t="shared" si="48"/>
        <v>38.444444444444443</v>
      </c>
      <c r="Q575" s="10" t="str">
        <f t="shared" si="49"/>
        <v>technology</v>
      </c>
      <c r="R575" s="10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3.2" hidden="1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0"/>
        <v>0.7155635062611807</v>
      </c>
      <c r="P576" s="9">
        <f t="shared" si="48"/>
        <v>20</v>
      </c>
      <c r="Q576" s="10" t="str">
        <f t="shared" si="49"/>
        <v>technology</v>
      </c>
      <c r="R576" s="10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7.6" hidden="1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0"/>
        <v>0.43166666666666664</v>
      </c>
      <c r="P577" s="9">
        <f t="shared" si="48"/>
        <v>64.75</v>
      </c>
      <c r="Q577" s="10" t="str">
        <f t="shared" si="49"/>
        <v>technology</v>
      </c>
      <c r="R577" s="10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2" hidden="1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0"/>
        <v>1.25E-3</v>
      </c>
      <c r="P578" s="9">
        <f t="shared" ref="P578:P641" si="54">AVERAGE(PLEDGED/BACKERS_COUNT)</f>
        <v>1</v>
      </c>
      <c r="Q578" s="10" t="str">
        <f t="shared" ref="Q578:Q641" si="55">LEFT(N578,FIND("/",N578)-1)</f>
        <v>technology</v>
      </c>
      <c r="R578" s="10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2" hidden="1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6">(E579/D579)*100</f>
        <v>0.2</v>
      </c>
      <c r="P579" s="9">
        <f t="shared" si="54"/>
        <v>10</v>
      </c>
      <c r="Q579" s="10" t="str">
        <f t="shared" si="55"/>
        <v>technology</v>
      </c>
      <c r="R579" s="10" t="str">
        <f t="shared" ref="R579:R642" si="57">RIGHT(N579, LEN(N579)-FIND("/", 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8.8" hidden="1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6"/>
        <v>1.12E-2</v>
      </c>
      <c r="P580" s="9">
        <f t="shared" si="54"/>
        <v>2</v>
      </c>
      <c r="Q580" s="10" t="str">
        <f t="shared" si="55"/>
        <v>technology</v>
      </c>
      <c r="R580" s="1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8.8" hidden="1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6"/>
        <v>1.4583333333333333</v>
      </c>
      <c r="P581" s="9">
        <f t="shared" si="54"/>
        <v>35</v>
      </c>
      <c r="Q581" s="10" t="str">
        <f t="shared" si="55"/>
        <v>technology</v>
      </c>
      <c r="R581" s="10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2" hidden="1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6"/>
        <v>3.3333333333333333E-2</v>
      </c>
      <c r="P582" s="9">
        <f t="shared" si="54"/>
        <v>1</v>
      </c>
      <c r="Q582" s="10" t="str">
        <f t="shared" si="55"/>
        <v>technology</v>
      </c>
      <c r="R582" s="10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3.2" hidden="1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6"/>
        <v>0</v>
      </c>
      <c r="P583" s="9" t="e">
        <f t="shared" si="54"/>
        <v>#DIV/0!</v>
      </c>
      <c r="Q583" s="10" t="str">
        <f t="shared" si="55"/>
        <v>technology</v>
      </c>
      <c r="R583" s="10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3.2" hidden="1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6"/>
        <v>0</v>
      </c>
      <c r="P584" s="9" t="e">
        <f t="shared" si="54"/>
        <v>#DIV/0!</v>
      </c>
      <c r="Q584" s="10" t="str">
        <f t="shared" si="55"/>
        <v>technology</v>
      </c>
      <c r="R584" s="10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2" hidden="1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6"/>
        <v>1.1111111111111112E-2</v>
      </c>
      <c r="P585" s="9">
        <f t="shared" si="54"/>
        <v>1</v>
      </c>
      <c r="Q585" s="10" t="str">
        <f t="shared" si="55"/>
        <v>technology</v>
      </c>
      <c r="R585" s="10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2" hidden="1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6"/>
        <v>1</v>
      </c>
      <c r="P586" s="9">
        <f t="shared" si="54"/>
        <v>5</v>
      </c>
      <c r="Q586" s="10" t="str">
        <f t="shared" si="55"/>
        <v>technology</v>
      </c>
      <c r="R586" s="10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2" hidden="1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6"/>
        <v>0</v>
      </c>
      <c r="P587" s="9" t="e">
        <f t="shared" si="54"/>
        <v>#DIV/0!</v>
      </c>
      <c r="Q587" s="10" t="str">
        <f t="shared" si="55"/>
        <v>technology</v>
      </c>
      <c r="R587" s="10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2" hidden="1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6"/>
        <v>0.55999999999999994</v>
      </c>
      <c r="P588" s="9">
        <f t="shared" si="54"/>
        <v>14</v>
      </c>
      <c r="Q588" s="10" t="str">
        <f t="shared" si="55"/>
        <v>technology</v>
      </c>
      <c r="R588" s="10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" hidden="1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6"/>
        <v>9.0833333333333339</v>
      </c>
      <c r="P589" s="9">
        <f t="shared" si="54"/>
        <v>389.28571428571428</v>
      </c>
      <c r="Q589" s="10" t="str">
        <f t="shared" si="55"/>
        <v>technology</v>
      </c>
      <c r="R589" s="10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2" hidden="1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6"/>
        <v>3.3444444444444441</v>
      </c>
      <c r="P590" s="9">
        <f t="shared" si="54"/>
        <v>150.5</v>
      </c>
      <c r="Q590" s="10" t="str">
        <f t="shared" si="55"/>
        <v>technology</v>
      </c>
      <c r="R590" s="1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6"/>
        <v>1.3333333333333334E-2</v>
      </c>
      <c r="P591" s="9">
        <f t="shared" si="54"/>
        <v>1</v>
      </c>
      <c r="Q591" s="10" t="str">
        <f t="shared" si="55"/>
        <v>technology</v>
      </c>
      <c r="R591" s="10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7.6" hidden="1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6"/>
        <v>4.46</v>
      </c>
      <c r="P592" s="9">
        <f t="shared" si="54"/>
        <v>24.777777777777779</v>
      </c>
      <c r="Q592" s="10" t="str">
        <f t="shared" si="55"/>
        <v>technology</v>
      </c>
      <c r="R592" s="10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2" hidden="1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6"/>
        <v>6.0999999999999999E-2</v>
      </c>
      <c r="P593" s="9">
        <f t="shared" si="54"/>
        <v>30.5</v>
      </c>
      <c r="Q593" s="10" t="str">
        <f t="shared" si="55"/>
        <v>technology</v>
      </c>
      <c r="R593" s="10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3.2" hidden="1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6"/>
        <v>3.3333333333333335</v>
      </c>
      <c r="P594" s="9">
        <f t="shared" si="54"/>
        <v>250</v>
      </c>
      <c r="Q594" s="10" t="str">
        <f t="shared" si="55"/>
        <v>technology</v>
      </c>
      <c r="R594" s="10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7.6" hidden="1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6"/>
        <v>23</v>
      </c>
      <c r="P595" s="9">
        <f t="shared" si="54"/>
        <v>16.428571428571427</v>
      </c>
      <c r="Q595" s="10" t="str">
        <f t="shared" si="55"/>
        <v>technology</v>
      </c>
      <c r="R595" s="10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8.8" hidden="1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6"/>
        <v>0.104</v>
      </c>
      <c r="P596" s="9">
        <f t="shared" si="54"/>
        <v>13</v>
      </c>
      <c r="Q596" s="10" t="str">
        <f t="shared" si="55"/>
        <v>technology</v>
      </c>
      <c r="R596" s="10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2" hidden="1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6"/>
        <v>0.42599999999999999</v>
      </c>
      <c r="P597" s="9">
        <f t="shared" si="54"/>
        <v>53.25</v>
      </c>
      <c r="Q597" s="10" t="str">
        <f t="shared" si="55"/>
        <v>technology</v>
      </c>
      <c r="R597" s="10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28.8" hidden="1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6"/>
        <v>0.03</v>
      </c>
      <c r="P598" s="9">
        <f t="shared" si="54"/>
        <v>3</v>
      </c>
      <c r="Q598" s="10" t="str">
        <f t="shared" si="55"/>
        <v>technology</v>
      </c>
      <c r="R598" s="10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2" hidden="1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6"/>
        <v>0.26666666666666666</v>
      </c>
      <c r="P599" s="9">
        <f t="shared" si="54"/>
        <v>10</v>
      </c>
      <c r="Q599" s="10" t="str">
        <f t="shared" si="55"/>
        <v>technology</v>
      </c>
      <c r="R599" s="10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8.8" hidden="1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6"/>
        <v>34</v>
      </c>
      <c r="P600" s="9">
        <f t="shared" si="54"/>
        <v>121.42857142857143</v>
      </c>
      <c r="Q600" s="10" t="str">
        <f t="shared" si="55"/>
        <v>technology</v>
      </c>
      <c r="R600" s="1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3.2" hidden="1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6"/>
        <v>6.2E-2</v>
      </c>
      <c r="P601" s="9">
        <f t="shared" si="54"/>
        <v>15.5</v>
      </c>
      <c r="Q601" s="10" t="str">
        <f t="shared" si="55"/>
        <v>technology</v>
      </c>
      <c r="R601" s="10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8.8" hidden="1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6"/>
        <v>2</v>
      </c>
      <c r="P602" s="9">
        <f t="shared" si="54"/>
        <v>100</v>
      </c>
      <c r="Q602" s="10" t="str">
        <f t="shared" si="55"/>
        <v>technology</v>
      </c>
      <c r="R602" s="10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6"/>
        <v>1.4000000000000001</v>
      </c>
      <c r="P603" s="9">
        <f t="shared" si="54"/>
        <v>23.333333333333332</v>
      </c>
      <c r="Q603" s="10" t="str">
        <f t="shared" si="55"/>
        <v>technology</v>
      </c>
      <c r="R603" s="10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6"/>
        <v>0</v>
      </c>
      <c r="P604" s="9" t="e">
        <f t="shared" si="54"/>
        <v>#DIV/0!</v>
      </c>
      <c r="Q604" s="10" t="str">
        <f t="shared" si="55"/>
        <v>technology</v>
      </c>
      <c r="R604" s="10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6"/>
        <v>3.9334666666666664</v>
      </c>
      <c r="P605" s="9">
        <f t="shared" si="54"/>
        <v>45.386153846153846</v>
      </c>
      <c r="Q605" s="10" t="str">
        <f t="shared" si="55"/>
        <v>technology</v>
      </c>
      <c r="R605" s="10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6"/>
        <v>0</v>
      </c>
      <c r="P606" s="9" t="e">
        <f t="shared" si="54"/>
        <v>#DIV/0!</v>
      </c>
      <c r="Q606" s="10" t="str">
        <f t="shared" si="55"/>
        <v>technology</v>
      </c>
      <c r="R606" s="10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6"/>
        <v>2.62</v>
      </c>
      <c r="P607" s="9">
        <f t="shared" si="54"/>
        <v>16.375</v>
      </c>
      <c r="Q607" s="10" t="str">
        <f t="shared" si="55"/>
        <v>technology</v>
      </c>
      <c r="R607" s="10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6"/>
        <v>0.2</v>
      </c>
      <c r="P608" s="9">
        <f t="shared" si="54"/>
        <v>10</v>
      </c>
      <c r="Q608" s="10" t="str">
        <f t="shared" si="55"/>
        <v>technology</v>
      </c>
      <c r="R608" s="10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2" hidden="1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6"/>
        <v>0</v>
      </c>
      <c r="P609" s="9" t="e">
        <f t="shared" si="54"/>
        <v>#DIV/0!</v>
      </c>
      <c r="Q609" s="10" t="str">
        <f t="shared" si="55"/>
        <v>technology</v>
      </c>
      <c r="R609" s="10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2" hidden="1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6"/>
        <v>0.97400000000000009</v>
      </c>
      <c r="P610" s="9">
        <f t="shared" si="54"/>
        <v>292.2</v>
      </c>
      <c r="Q610" s="10" t="str">
        <f t="shared" si="55"/>
        <v>technology</v>
      </c>
      <c r="R610" s="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6"/>
        <v>0.64102564102564097</v>
      </c>
      <c r="P611" s="9">
        <f t="shared" si="54"/>
        <v>5</v>
      </c>
      <c r="Q611" s="10" t="str">
        <f t="shared" si="55"/>
        <v>technology</v>
      </c>
      <c r="R611" s="10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2" hidden="1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6"/>
        <v>0</v>
      </c>
      <c r="P612" s="9" t="e">
        <f t="shared" si="54"/>
        <v>#DIV/0!</v>
      </c>
      <c r="Q612" s="10" t="str">
        <f t="shared" si="55"/>
        <v>technology</v>
      </c>
      <c r="R612" s="10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6"/>
        <v>0</v>
      </c>
      <c r="P613" s="9" t="e">
        <f t="shared" si="54"/>
        <v>#DIV/0!</v>
      </c>
      <c r="Q613" s="10" t="str">
        <f t="shared" si="55"/>
        <v>technology</v>
      </c>
      <c r="R613" s="10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6"/>
        <v>0</v>
      </c>
      <c r="P614" s="9" t="e">
        <f t="shared" si="54"/>
        <v>#DIV/0!</v>
      </c>
      <c r="Q614" s="10" t="str">
        <f t="shared" si="55"/>
        <v>technology</v>
      </c>
      <c r="R614" s="10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6"/>
        <v>21.363333333333333</v>
      </c>
      <c r="P615" s="9">
        <f t="shared" si="54"/>
        <v>105.93388429752066</v>
      </c>
      <c r="Q615" s="10" t="str">
        <f t="shared" si="55"/>
        <v>technology</v>
      </c>
      <c r="R615" s="10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2" hidden="1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6"/>
        <v>0</v>
      </c>
      <c r="P616" s="9" t="e">
        <f t="shared" si="54"/>
        <v>#DIV/0!</v>
      </c>
      <c r="Q616" s="10" t="str">
        <f t="shared" si="55"/>
        <v>technology</v>
      </c>
      <c r="R616" s="10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6"/>
        <v>0</v>
      </c>
      <c r="P617" s="9" t="e">
        <f t="shared" si="54"/>
        <v>#DIV/0!</v>
      </c>
      <c r="Q617" s="10" t="str">
        <f t="shared" si="55"/>
        <v>technology</v>
      </c>
      <c r="R617" s="10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6"/>
        <v>0</v>
      </c>
      <c r="P618" s="9" t="e">
        <f t="shared" si="54"/>
        <v>#DIV/0!</v>
      </c>
      <c r="Q618" s="10" t="str">
        <f t="shared" si="55"/>
        <v>technology</v>
      </c>
      <c r="R618" s="10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6"/>
        <v>3</v>
      </c>
      <c r="P619" s="9">
        <f t="shared" si="54"/>
        <v>20</v>
      </c>
      <c r="Q619" s="10" t="str">
        <f t="shared" si="55"/>
        <v>technology</v>
      </c>
      <c r="R619" s="10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6"/>
        <v>0</v>
      </c>
      <c r="P620" s="9" t="e">
        <f t="shared" si="54"/>
        <v>#DIV/0!</v>
      </c>
      <c r="Q620" s="10" t="str">
        <f t="shared" si="55"/>
        <v>technology</v>
      </c>
      <c r="R620" s="1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6"/>
        <v>3.9999999999999996E-5</v>
      </c>
      <c r="P621" s="9">
        <f t="shared" si="54"/>
        <v>1</v>
      </c>
      <c r="Q621" s="10" t="str">
        <f t="shared" si="55"/>
        <v>technology</v>
      </c>
      <c r="R621" s="10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6"/>
        <v>1</v>
      </c>
      <c r="P622" s="9">
        <f t="shared" si="54"/>
        <v>300</v>
      </c>
      <c r="Q622" s="10" t="str">
        <f t="shared" si="55"/>
        <v>technology</v>
      </c>
      <c r="R622" s="10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6"/>
        <v>1.044</v>
      </c>
      <c r="P623" s="9">
        <f t="shared" si="54"/>
        <v>87</v>
      </c>
      <c r="Q623" s="10" t="str">
        <f t="shared" si="55"/>
        <v>technology</v>
      </c>
      <c r="R623" s="10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6"/>
        <v>5.6833333333333336</v>
      </c>
      <c r="P624" s="9">
        <f t="shared" si="54"/>
        <v>37.888888888888886</v>
      </c>
      <c r="Q624" s="10" t="str">
        <f t="shared" si="55"/>
        <v>technology</v>
      </c>
      <c r="R624" s="10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6"/>
        <v>0</v>
      </c>
      <c r="P625" s="9" t="e">
        <f t="shared" si="54"/>
        <v>#DIV/0!</v>
      </c>
      <c r="Q625" s="10" t="str">
        <f t="shared" si="55"/>
        <v>technology</v>
      </c>
      <c r="R625" s="10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6"/>
        <v>0</v>
      </c>
      <c r="P626" s="9" t="e">
        <f t="shared" si="54"/>
        <v>#DIV/0!</v>
      </c>
      <c r="Q626" s="10" t="str">
        <f t="shared" si="55"/>
        <v>technology</v>
      </c>
      <c r="R626" s="10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6"/>
        <v>0</v>
      </c>
      <c r="P627" s="9" t="e">
        <f t="shared" si="54"/>
        <v>#DIV/0!</v>
      </c>
      <c r="Q627" s="10" t="str">
        <f t="shared" si="55"/>
        <v>technology</v>
      </c>
      <c r="R627" s="10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2" hidden="1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6"/>
        <v>17.380000000000003</v>
      </c>
      <c r="P628" s="9">
        <f t="shared" si="54"/>
        <v>111.41025641025641</v>
      </c>
      <c r="Q628" s="10" t="str">
        <f t="shared" si="55"/>
        <v>technology</v>
      </c>
      <c r="R628" s="10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6"/>
        <v>0.02</v>
      </c>
      <c r="P629" s="9">
        <f t="shared" si="54"/>
        <v>90</v>
      </c>
      <c r="Q629" s="10" t="str">
        <f t="shared" si="55"/>
        <v>technology</v>
      </c>
      <c r="R629" s="10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2" hidden="1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6"/>
        <v>0</v>
      </c>
      <c r="P630" s="9" t="e">
        <f t="shared" si="54"/>
        <v>#DIV/0!</v>
      </c>
      <c r="Q630" s="10" t="str">
        <f t="shared" si="55"/>
        <v>technology</v>
      </c>
      <c r="R630" s="1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6"/>
        <v>0.17500000000000002</v>
      </c>
      <c r="P631" s="9">
        <f t="shared" si="54"/>
        <v>116.66666666666667</v>
      </c>
      <c r="Q631" s="10" t="str">
        <f t="shared" si="55"/>
        <v>technology</v>
      </c>
      <c r="R631" s="10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6"/>
        <v>8.3340278356529712E-2</v>
      </c>
      <c r="P632" s="9">
        <f t="shared" si="54"/>
        <v>10</v>
      </c>
      <c r="Q632" s="10" t="str">
        <f t="shared" si="55"/>
        <v>technology</v>
      </c>
      <c r="R632" s="10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6"/>
        <v>1.38</v>
      </c>
      <c r="P633" s="9">
        <f t="shared" si="54"/>
        <v>76.666666666666671</v>
      </c>
      <c r="Q633" s="10" t="str">
        <f t="shared" si="55"/>
        <v>technology</v>
      </c>
      <c r="R633" s="10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6"/>
        <v>0</v>
      </c>
      <c r="P634" s="9" t="e">
        <f t="shared" si="54"/>
        <v>#DIV/0!</v>
      </c>
      <c r="Q634" s="10" t="str">
        <f t="shared" si="55"/>
        <v>technology</v>
      </c>
      <c r="R634" s="10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2" hidden="1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6"/>
        <v>12.45</v>
      </c>
      <c r="P635" s="9">
        <f t="shared" si="54"/>
        <v>49.8</v>
      </c>
      <c r="Q635" s="10" t="str">
        <f t="shared" si="55"/>
        <v>technology</v>
      </c>
      <c r="R635" s="10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8.8" hidden="1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6"/>
        <v>0.02</v>
      </c>
      <c r="P636" s="9">
        <f t="shared" si="54"/>
        <v>1</v>
      </c>
      <c r="Q636" s="10" t="str">
        <f t="shared" si="55"/>
        <v>technology</v>
      </c>
      <c r="R636" s="10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6"/>
        <v>8.0000000000000002E-3</v>
      </c>
      <c r="P637" s="9">
        <f t="shared" si="54"/>
        <v>2</v>
      </c>
      <c r="Q637" s="10" t="str">
        <f t="shared" si="55"/>
        <v>technology</v>
      </c>
      <c r="R637" s="10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6"/>
        <v>0.2</v>
      </c>
      <c r="P638" s="9">
        <f t="shared" si="54"/>
        <v>4</v>
      </c>
      <c r="Q638" s="10" t="str">
        <f t="shared" si="55"/>
        <v>technology</v>
      </c>
      <c r="R638" s="10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6"/>
        <v>0</v>
      </c>
      <c r="P639" s="9" t="e">
        <f t="shared" si="54"/>
        <v>#DIV/0!</v>
      </c>
      <c r="Q639" s="10" t="str">
        <f t="shared" si="55"/>
        <v>technology</v>
      </c>
      <c r="R639" s="10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6"/>
        <v>9.0000000000000011E-3</v>
      </c>
      <c r="P640" s="9">
        <f t="shared" si="54"/>
        <v>3</v>
      </c>
      <c r="Q640" s="10" t="str">
        <f t="shared" si="55"/>
        <v>technology</v>
      </c>
      <c r="R640" s="1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8.8" hidden="1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6"/>
        <v>9.9999999999999991E-5</v>
      </c>
      <c r="P641" s="9">
        <f t="shared" si="54"/>
        <v>1</v>
      </c>
      <c r="Q641" s="10" t="str">
        <f t="shared" si="55"/>
        <v>technology</v>
      </c>
      <c r="R641" s="10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6"/>
        <v>144.28571428571428</v>
      </c>
      <c r="P642" s="9">
        <f t="shared" ref="P642:P705" si="60">AVERAGE(PLEDGED/BACKERS_COUNT)</f>
        <v>50.5</v>
      </c>
      <c r="Q642" s="10" t="str">
        <f t="shared" ref="Q642:Q705" si="61">LEFT(N642,FIND("/",N642)-1)</f>
        <v>technology</v>
      </c>
      <c r="R642" s="10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2">(E643/D643)*100</f>
        <v>119.16249999999999</v>
      </c>
      <c r="P643" s="9">
        <f t="shared" si="60"/>
        <v>151.31746031746033</v>
      </c>
      <c r="Q643" s="10" t="str">
        <f t="shared" si="61"/>
        <v>technology</v>
      </c>
      <c r="R643" s="10" t="str">
        <f t="shared" ref="R643:R706" si="63">RIGHT(N643, LEN(N643)-FIND("/", 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2"/>
        <v>1460.4850000000001</v>
      </c>
      <c r="P644" s="9">
        <f t="shared" si="60"/>
        <v>134.3592456301748</v>
      </c>
      <c r="Q644" s="10" t="str">
        <f t="shared" si="61"/>
        <v>technology</v>
      </c>
      <c r="R644" s="10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2"/>
        <v>105.80799999999999</v>
      </c>
      <c r="P645" s="9">
        <f t="shared" si="60"/>
        <v>174.02631578947367</v>
      </c>
      <c r="Q645" s="10" t="str">
        <f t="shared" si="61"/>
        <v>technology</v>
      </c>
      <c r="R645" s="10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2"/>
        <v>300.11791999999997</v>
      </c>
      <c r="P646" s="9">
        <f t="shared" si="60"/>
        <v>73.486268364348675</v>
      </c>
      <c r="Q646" s="10" t="str">
        <f t="shared" si="61"/>
        <v>technology</v>
      </c>
      <c r="R646" s="10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2"/>
        <v>278.7</v>
      </c>
      <c r="P647" s="9">
        <f t="shared" si="60"/>
        <v>23.518987341772153</v>
      </c>
      <c r="Q647" s="10" t="str">
        <f t="shared" si="61"/>
        <v>technology</v>
      </c>
      <c r="R647" s="10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2"/>
        <v>131.87625</v>
      </c>
      <c r="P648" s="9">
        <f t="shared" si="60"/>
        <v>39.074444444444445</v>
      </c>
      <c r="Q648" s="10" t="str">
        <f t="shared" si="61"/>
        <v>technology</v>
      </c>
      <c r="R648" s="10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2"/>
        <v>107.05</v>
      </c>
      <c r="P649" s="9">
        <f t="shared" si="60"/>
        <v>125.94117647058823</v>
      </c>
      <c r="Q649" s="10" t="str">
        <f t="shared" si="61"/>
        <v>technology</v>
      </c>
      <c r="R649" s="10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2"/>
        <v>126.82285714285715</v>
      </c>
      <c r="P650" s="9">
        <f t="shared" si="60"/>
        <v>1644</v>
      </c>
      <c r="Q650" s="10" t="str">
        <f t="shared" si="61"/>
        <v>technology</v>
      </c>
      <c r="R650" s="1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2"/>
        <v>139.96</v>
      </c>
      <c r="P651" s="9">
        <f t="shared" si="60"/>
        <v>42.670731707317074</v>
      </c>
      <c r="Q651" s="10" t="str">
        <f t="shared" si="61"/>
        <v>technology</v>
      </c>
      <c r="R651" s="10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2"/>
        <v>112.4</v>
      </c>
      <c r="P652" s="9">
        <f t="shared" si="60"/>
        <v>35.125</v>
      </c>
      <c r="Q652" s="10" t="str">
        <f t="shared" si="61"/>
        <v>technology</v>
      </c>
      <c r="R652" s="10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2"/>
        <v>100.52799999999999</v>
      </c>
      <c r="P653" s="9">
        <f t="shared" si="60"/>
        <v>239.35238095238094</v>
      </c>
      <c r="Q653" s="10" t="str">
        <f t="shared" si="61"/>
        <v>technology</v>
      </c>
      <c r="R653" s="10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2"/>
        <v>100.46666666666665</v>
      </c>
      <c r="P654" s="9">
        <f t="shared" si="60"/>
        <v>107.64285714285714</v>
      </c>
      <c r="Q654" s="10" t="str">
        <f t="shared" si="61"/>
        <v>technology</v>
      </c>
      <c r="R654" s="10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2"/>
        <v>141.446</v>
      </c>
      <c r="P655" s="9">
        <f t="shared" si="60"/>
        <v>95.830623306233065</v>
      </c>
      <c r="Q655" s="10" t="str">
        <f t="shared" si="61"/>
        <v>technology</v>
      </c>
      <c r="R655" s="10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2"/>
        <v>267.29166666666669</v>
      </c>
      <c r="P656" s="9">
        <f t="shared" si="60"/>
        <v>31.663376110562684</v>
      </c>
      <c r="Q656" s="10" t="str">
        <f t="shared" si="61"/>
        <v>technology</v>
      </c>
      <c r="R656" s="10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2"/>
        <v>146.88749999999999</v>
      </c>
      <c r="P657" s="9">
        <f t="shared" si="60"/>
        <v>42.886861313868614</v>
      </c>
      <c r="Q657" s="10" t="str">
        <f t="shared" si="61"/>
        <v>technology</v>
      </c>
      <c r="R657" s="10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2"/>
        <v>213.56</v>
      </c>
      <c r="P658" s="9">
        <f t="shared" si="60"/>
        <v>122.73563218390805</v>
      </c>
      <c r="Q658" s="10" t="str">
        <f t="shared" si="61"/>
        <v>technology</v>
      </c>
      <c r="R658" s="10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2"/>
        <v>125.69999999999999</v>
      </c>
      <c r="P659" s="9">
        <f t="shared" si="60"/>
        <v>190.45454545454547</v>
      </c>
      <c r="Q659" s="10" t="str">
        <f t="shared" si="61"/>
        <v>technology</v>
      </c>
      <c r="R659" s="10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2"/>
        <v>104.46206037108834</v>
      </c>
      <c r="P660" s="9">
        <f t="shared" si="60"/>
        <v>109.33695652173913</v>
      </c>
      <c r="Q660" s="10" t="str">
        <f t="shared" si="61"/>
        <v>technology</v>
      </c>
      <c r="R660" s="1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2"/>
        <v>100.56666666666668</v>
      </c>
      <c r="P661" s="9">
        <f t="shared" si="60"/>
        <v>143.66666666666666</v>
      </c>
      <c r="Q661" s="10" t="str">
        <f t="shared" si="61"/>
        <v>technology</v>
      </c>
      <c r="R661" s="10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3.2" hidden="1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2"/>
        <v>3.0579999999999998</v>
      </c>
      <c r="P662" s="9">
        <f t="shared" si="60"/>
        <v>84.944444444444443</v>
      </c>
      <c r="Q662" s="10" t="str">
        <f t="shared" si="61"/>
        <v>technology</v>
      </c>
      <c r="R662" s="10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2" hidden="1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2"/>
        <v>0.95</v>
      </c>
      <c r="P663" s="9">
        <f t="shared" si="60"/>
        <v>10.555555555555555</v>
      </c>
      <c r="Q663" s="10" t="str">
        <f t="shared" si="61"/>
        <v>technology</v>
      </c>
      <c r="R663" s="10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2" hidden="1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2"/>
        <v>0.4</v>
      </c>
      <c r="P664" s="9">
        <f t="shared" si="60"/>
        <v>39</v>
      </c>
      <c r="Q664" s="10" t="str">
        <f t="shared" si="61"/>
        <v>technology</v>
      </c>
      <c r="R664" s="10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3.2" hidden="1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2"/>
        <v>0.35000000000000003</v>
      </c>
      <c r="P665" s="9">
        <f t="shared" si="60"/>
        <v>100</v>
      </c>
      <c r="Q665" s="10" t="str">
        <f t="shared" si="61"/>
        <v>technology</v>
      </c>
      <c r="R665" s="10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2" hidden="1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2"/>
        <v>7.5333333333333332</v>
      </c>
      <c r="P666" s="9">
        <f t="shared" si="60"/>
        <v>31.172413793103448</v>
      </c>
      <c r="Q666" s="10" t="str">
        <f t="shared" si="61"/>
        <v>technology</v>
      </c>
      <c r="R666" s="10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3.2" hidden="1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2"/>
        <v>18.64</v>
      </c>
      <c r="P667" s="9">
        <f t="shared" si="60"/>
        <v>155.33333333333334</v>
      </c>
      <c r="Q667" s="10" t="str">
        <f t="shared" si="61"/>
        <v>technology</v>
      </c>
      <c r="R667" s="10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2" hidden="1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2"/>
        <v>4.0000000000000001E-3</v>
      </c>
      <c r="P668" s="9">
        <f t="shared" si="60"/>
        <v>2</v>
      </c>
      <c r="Q668" s="10" t="str">
        <f t="shared" si="61"/>
        <v>technology</v>
      </c>
      <c r="R668" s="10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3.2" hidden="1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2"/>
        <v>10.02</v>
      </c>
      <c r="P669" s="9">
        <f t="shared" si="60"/>
        <v>178.92857142857142</v>
      </c>
      <c r="Q669" s="10" t="str">
        <f t="shared" si="61"/>
        <v>technology</v>
      </c>
      <c r="R669" s="10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2" hidden="1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2"/>
        <v>4.5600000000000005</v>
      </c>
      <c r="P670" s="9">
        <f t="shared" si="60"/>
        <v>27.36</v>
      </c>
      <c r="Q670" s="10" t="str">
        <f t="shared" si="61"/>
        <v>technology</v>
      </c>
      <c r="R670" s="1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7.6" hidden="1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2"/>
        <v>21.5075</v>
      </c>
      <c r="P671" s="9">
        <f t="shared" si="60"/>
        <v>1536.25</v>
      </c>
      <c r="Q671" s="10" t="str">
        <f t="shared" si="61"/>
        <v>technology</v>
      </c>
      <c r="R671" s="10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7.6" hidden="1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2"/>
        <v>29.276666666666667</v>
      </c>
      <c r="P672" s="9">
        <f t="shared" si="60"/>
        <v>84.99677419354839</v>
      </c>
      <c r="Q672" s="10" t="str">
        <f t="shared" si="61"/>
        <v>technology</v>
      </c>
      <c r="R672" s="10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7.6" hidden="1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2"/>
        <v>39.426666666666662</v>
      </c>
      <c r="P673" s="9">
        <f t="shared" si="60"/>
        <v>788.5333333333333</v>
      </c>
      <c r="Q673" s="10" t="str">
        <f t="shared" si="61"/>
        <v>technology</v>
      </c>
      <c r="R673" s="10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2" hidden="1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2"/>
        <v>21.628</v>
      </c>
      <c r="P674" s="9">
        <f t="shared" si="60"/>
        <v>50.29767441860465</v>
      </c>
      <c r="Q674" s="10" t="str">
        <f t="shared" si="61"/>
        <v>technology</v>
      </c>
      <c r="R674" s="10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7.6" hidden="1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2"/>
        <v>0.20500000000000002</v>
      </c>
      <c r="P675" s="9">
        <f t="shared" si="60"/>
        <v>68.333333333333329</v>
      </c>
      <c r="Q675" s="10" t="str">
        <f t="shared" si="61"/>
        <v>technology</v>
      </c>
      <c r="R675" s="10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8.8" hidden="1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2"/>
        <v>0.03</v>
      </c>
      <c r="P676" s="9">
        <f t="shared" si="60"/>
        <v>7.5</v>
      </c>
      <c r="Q676" s="10" t="str">
        <f t="shared" si="61"/>
        <v>technology</v>
      </c>
      <c r="R676" s="10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2" hidden="1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2"/>
        <v>14.85</v>
      </c>
      <c r="P677" s="9">
        <f t="shared" si="60"/>
        <v>34.269230769230766</v>
      </c>
      <c r="Q677" s="10" t="str">
        <f t="shared" si="61"/>
        <v>technology</v>
      </c>
      <c r="R677" s="10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7.6" hidden="1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2"/>
        <v>1.4710000000000001</v>
      </c>
      <c r="P678" s="9">
        <f t="shared" si="60"/>
        <v>61.291666666666664</v>
      </c>
      <c r="Q678" s="10" t="str">
        <f t="shared" si="61"/>
        <v>technology</v>
      </c>
      <c r="R678" s="10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57.6" hidden="1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2"/>
        <v>25.584</v>
      </c>
      <c r="P679" s="9">
        <f t="shared" si="60"/>
        <v>133.25</v>
      </c>
      <c r="Q679" s="10" t="str">
        <f t="shared" si="61"/>
        <v>technology</v>
      </c>
      <c r="R679" s="10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2" hidden="1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2"/>
        <v>3.8206896551724134</v>
      </c>
      <c r="P680" s="9">
        <f t="shared" si="60"/>
        <v>65.17647058823529</v>
      </c>
      <c r="Q680" s="10" t="str">
        <f t="shared" si="61"/>
        <v>technology</v>
      </c>
      <c r="R680" s="1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2" hidden="1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2"/>
        <v>15.485964912280703</v>
      </c>
      <c r="P681" s="9">
        <f t="shared" si="60"/>
        <v>93.90425531914893</v>
      </c>
      <c r="Q681" s="10" t="str">
        <f t="shared" si="61"/>
        <v>technology</v>
      </c>
      <c r="R681" s="10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3.2" hidden="1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2"/>
        <v>25.912000000000003</v>
      </c>
      <c r="P682" s="9">
        <f t="shared" si="60"/>
        <v>150.65116279069767</v>
      </c>
      <c r="Q682" s="10" t="str">
        <f t="shared" si="61"/>
        <v>technology</v>
      </c>
      <c r="R682" s="10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2" hidden="1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2"/>
        <v>0.04</v>
      </c>
      <c r="P683" s="9">
        <f t="shared" si="60"/>
        <v>1</v>
      </c>
      <c r="Q683" s="10" t="str">
        <f t="shared" si="61"/>
        <v>technology</v>
      </c>
      <c r="R683" s="10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2" hidden="1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2"/>
        <v>0.106</v>
      </c>
      <c r="P684" s="9">
        <f t="shared" si="60"/>
        <v>13.25</v>
      </c>
      <c r="Q684" s="10" t="str">
        <f t="shared" si="61"/>
        <v>technology</v>
      </c>
      <c r="R684" s="10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2" hidden="1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2"/>
        <v>0.85142857142857142</v>
      </c>
      <c r="P685" s="9">
        <f t="shared" si="60"/>
        <v>99.333333333333329</v>
      </c>
      <c r="Q685" s="10" t="str">
        <f t="shared" si="61"/>
        <v>technology</v>
      </c>
      <c r="R685" s="10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8.8" hidden="1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2"/>
        <v>7.4837500000000006</v>
      </c>
      <c r="P686" s="9">
        <f t="shared" si="60"/>
        <v>177.39259259259259</v>
      </c>
      <c r="Q686" s="10" t="str">
        <f t="shared" si="61"/>
        <v>technology</v>
      </c>
      <c r="R686" s="10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2" hidden="1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2"/>
        <v>27.650000000000002</v>
      </c>
      <c r="P687" s="9">
        <f t="shared" si="60"/>
        <v>55.3</v>
      </c>
      <c r="Q687" s="10" t="str">
        <f t="shared" si="61"/>
        <v>technology</v>
      </c>
      <c r="R687" s="10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7.6" hidden="1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2"/>
        <v>0</v>
      </c>
      <c r="P688" s="9" t="e">
        <f t="shared" si="60"/>
        <v>#DIV/0!</v>
      </c>
      <c r="Q688" s="10" t="str">
        <f t="shared" si="61"/>
        <v>technology</v>
      </c>
      <c r="R688" s="10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2" hidden="1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2"/>
        <v>3.55</v>
      </c>
      <c r="P689" s="9">
        <f t="shared" si="60"/>
        <v>591.66666666666663</v>
      </c>
      <c r="Q689" s="10" t="str">
        <f t="shared" si="61"/>
        <v>technology</v>
      </c>
      <c r="R689" s="10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3.2" hidden="1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2"/>
        <v>72.989999999999995</v>
      </c>
      <c r="P690" s="9">
        <f t="shared" si="60"/>
        <v>405.5</v>
      </c>
      <c r="Q690" s="10" t="str">
        <f t="shared" si="61"/>
        <v>technology</v>
      </c>
      <c r="R690" s="1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3.2" hidden="1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2"/>
        <v>57.648750000000007</v>
      </c>
      <c r="P691" s="9">
        <f t="shared" si="60"/>
        <v>343.14732142857144</v>
      </c>
      <c r="Q691" s="10" t="str">
        <f t="shared" si="61"/>
        <v>technology</v>
      </c>
      <c r="R691" s="10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8.8" hidden="1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2"/>
        <v>12.34</v>
      </c>
      <c r="P692" s="9">
        <f t="shared" si="60"/>
        <v>72.588235294117652</v>
      </c>
      <c r="Q692" s="10" t="str">
        <f t="shared" si="61"/>
        <v>technology</v>
      </c>
      <c r="R692" s="10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2" hidden="1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2"/>
        <v>0.52</v>
      </c>
      <c r="P693" s="9">
        <f t="shared" si="60"/>
        <v>26</v>
      </c>
      <c r="Q693" s="10" t="str">
        <f t="shared" si="61"/>
        <v>technology</v>
      </c>
      <c r="R693" s="10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2" hidden="1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2"/>
        <v>6.5299999999999994</v>
      </c>
      <c r="P694" s="9">
        <f t="shared" si="60"/>
        <v>6.4975124378109452</v>
      </c>
      <c r="Q694" s="10" t="str">
        <f t="shared" si="61"/>
        <v>technology</v>
      </c>
      <c r="R694" s="10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2" hidden="1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2"/>
        <v>35.338000000000001</v>
      </c>
      <c r="P695" s="9">
        <f t="shared" si="60"/>
        <v>119.38513513513513</v>
      </c>
      <c r="Q695" s="10" t="str">
        <f t="shared" si="61"/>
        <v>technology</v>
      </c>
      <c r="R695" s="10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2" hidden="1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2"/>
        <v>0.39333333333333331</v>
      </c>
      <c r="P696" s="9">
        <f t="shared" si="60"/>
        <v>84.285714285714292</v>
      </c>
      <c r="Q696" s="10" t="str">
        <f t="shared" si="61"/>
        <v>technology</v>
      </c>
      <c r="R696" s="10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7.6" hidden="1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2"/>
        <v>1.06</v>
      </c>
      <c r="P697" s="9">
        <f t="shared" si="60"/>
        <v>90.857142857142861</v>
      </c>
      <c r="Q697" s="10" t="str">
        <f t="shared" si="61"/>
        <v>technology</v>
      </c>
      <c r="R697" s="10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8.8" hidden="1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2"/>
        <v>5.7142857142857147E-4</v>
      </c>
      <c r="P698" s="9">
        <f t="shared" si="60"/>
        <v>1</v>
      </c>
      <c r="Q698" s="10" t="str">
        <f t="shared" si="61"/>
        <v>technology</v>
      </c>
      <c r="R698" s="10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2" hidden="1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2"/>
        <v>46.379999999999995</v>
      </c>
      <c r="P699" s="9">
        <f t="shared" si="60"/>
        <v>20.342105263157894</v>
      </c>
      <c r="Q699" s="10" t="str">
        <f t="shared" si="61"/>
        <v>technology</v>
      </c>
      <c r="R699" s="10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2" hidden="1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2"/>
        <v>15.39</v>
      </c>
      <c r="P700" s="9">
        <f t="shared" si="60"/>
        <v>530.68965517241384</v>
      </c>
      <c r="Q700" s="10" t="str">
        <f t="shared" si="61"/>
        <v>technology</v>
      </c>
      <c r="R700" s="1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2" hidden="1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2"/>
        <v>82.422107692307705</v>
      </c>
      <c r="P701" s="9">
        <f t="shared" si="60"/>
        <v>120.39184269662923</v>
      </c>
      <c r="Q701" s="10" t="str">
        <f t="shared" si="61"/>
        <v>technology</v>
      </c>
      <c r="R701" s="10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3.2" hidden="1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2"/>
        <v>2.6866666666666665</v>
      </c>
      <c r="P702" s="9">
        <f t="shared" si="60"/>
        <v>13</v>
      </c>
      <c r="Q702" s="10" t="str">
        <f t="shared" si="61"/>
        <v>technology</v>
      </c>
      <c r="R702" s="10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2" hidden="1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2"/>
        <v>26.6</v>
      </c>
      <c r="P703" s="9">
        <f t="shared" si="60"/>
        <v>291.33333333333331</v>
      </c>
      <c r="Q703" s="10" t="str">
        <f t="shared" si="61"/>
        <v>technology</v>
      </c>
      <c r="R703" s="10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2" hidden="1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2"/>
        <v>30.813400000000001</v>
      </c>
      <c r="P704" s="9">
        <f t="shared" si="60"/>
        <v>124.9191891891892</v>
      </c>
      <c r="Q704" s="10" t="str">
        <f t="shared" si="61"/>
        <v>technology</v>
      </c>
      <c r="R704" s="10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2" hidden="1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2"/>
        <v>5.58</v>
      </c>
      <c r="P705" s="9">
        <f t="shared" si="60"/>
        <v>119.57142857142857</v>
      </c>
      <c r="Q705" s="10" t="str">
        <f t="shared" si="61"/>
        <v>technology</v>
      </c>
      <c r="R705" s="10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2" hidden="1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2"/>
        <v>0.87454545454545463</v>
      </c>
      <c r="P706" s="9">
        <f t="shared" ref="P706:P769" si="66">AVERAGE(PLEDGED/BACKERS_COUNT)</f>
        <v>120.25</v>
      </c>
      <c r="Q706" s="10" t="str">
        <f t="shared" ref="Q706:Q769" si="67">LEFT(N706,FIND("/",N706)-1)</f>
        <v>technology</v>
      </c>
      <c r="R706" s="10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8.8" hidden="1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8">(E707/D707)*100</f>
        <v>0.97699999999999987</v>
      </c>
      <c r="P707" s="9">
        <f t="shared" si="66"/>
        <v>195.4</v>
      </c>
      <c r="Q707" s="10" t="str">
        <f t="shared" si="67"/>
        <v>technology</v>
      </c>
      <c r="R707" s="10" t="str">
        <f t="shared" ref="R707:R770" si="69">RIGHT(N707, LEN(N707)-FIND("/", 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2" hidden="1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8"/>
        <v>0</v>
      </c>
      <c r="P708" s="9" t="e">
        <f t="shared" si="66"/>
        <v>#DIV/0!</v>
      </c>
      <c r="Q708" s="10" t="str">
        <f t="shared" si="67"/>
        <v>technology</v>
      </c>
      <c r="R708" s="10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2" hidden="1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8"/>
        <v>78.927352941176466</v>
      </c>
      <c r="P709" s="9">
        <f t="shared" si="66"/>
        <v>117.69868421052631</v>
      </c>
      <c r="Q709" s="10" t="str">
        <f t="shared" si="67"/>
        <v>technology</v>
      </c>
      <c r="R709" s="10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2" hidden="1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8"/>
        <v>22.092500000000001</v>
      </c>
      <c r="P710" s="9">
        <f t="shared" si="66"/>
        <v>23.948509485094849</v>
      </c>
      <c r="Q710" s="10" t="str">
        <f t="shared" si="67"/>
        <v>technology</v>
      </c>
      <c r="R710" s="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8.8" hidden="1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8"/>
        <v>0.40666666666666662</v>
      </c>
      <c r="P711" s="9">
        <f t="shared" si="66"/>
        <v>30.5</v>
      </c>
      <c r="Q711" s="10" t="str">
        <f t="shared" si="67"/>
        <v>technology</v>
      </c>
      <c r="R711" s="10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8.8" hidden="1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8"/>
        <v>0</v>
      </c>
      <c r="P712" s="9" t="e">
        <f t="shared" si="66"/>
        <v>#DIV/0!</v>
      </c>
      <c r="Q712" s="10" t="str">
        <f t="shared" si="67"/>
        <v>technology</v>
      </c>
      <c r="R712" s="10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7.6" hidden="1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8"/>
        <v>33.790999999999997</v>
      </c>
      <c r="P713" s="9">
        <f t="shared" si="66"/>
        <v>99.973372781065095</v>
      </c>
      <c r="Q713" s="10" t="str">
        <f t="shared" si="67"/>
        <v>technology</v>
      </c>
      <c r="R713" s="10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7.6" hidden="1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8"/>
        <v>0.21649484536082475</v>
      </c>
      <c r="P714" s="9">
        <f t="shared" si="66"/>
        <v>26.25</v>
      </c>
      <c r="Q714" s="10" t="str">
        <f t="shared" si="67"/>
        <v>technology</v>
      </c>
      <c r="R714" s="10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2" hidden="1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8"/>
        <v>0.79600000000000004</v>
      </c>
      <c r="P715" s="9">
        <f t="shared" si="66"/>
        <v>199</v>
      </c>
      <c r="Q715" s="10" t="str">
        <f t="shared" si="67"/>
        <v>technology</v>
      </c>
      <c r="R715" s="10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2" hidden="1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8"/>
        <v>14.993333333333334</v>
      </c>
      <c r="P716" s="9">
        <f t="shared" si="66"/>
        <v>80.321428571428569</v>
      </c>
      <c r="Q716" s="10" t="str">
        <f t="shared" si="67"/>
        <v>technology</v>
      </c>
      <c r="R716" s="10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7.6" hidden="1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8"/>
        <v>5.0509090909090908</v>
      </c>
      <c r="P717" s="9">
        <f t="shared" si="66"/>
        <v>115.75</v>
      </c>
      <c r="Q717" s="10" t="str">
        <f t="shared" si="67"/>
        <v>technology</v>
      </c>
      <c r="R717" s="10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2" hidden="1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8"/>
        <v>10.214285714285715</v>
      </c>
      <c r="P718" s="9">
        <f t="shared" si="66"/>
        <v>44.6875</v>
      </c>
      <c r="Q718" s="10" t="str">
        <f t="shared" si="67"/>
        <v>technology</v>
      </c>
      <c r="R718" s="10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8"/>
        <v>0.30499999999999999</v>
      </c>
      <c r="P719" s="9">
        <f t="shared" si="66"/>
        <v>76.25</v>
      </c>
      <c r="Q719" s="10" t="str">
        <f t="shared" si="67"/>
        <v>technology</v>
      </c>
      <c r="R719" s="10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2" hidden="1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8"/>
        <v>0.75</v>
      </c>
      <c r="P720" s="9">
        <f t="shared" si="66"/>
        <v>22.5</v>
      </c>
      <c r="Q720" s="10" t="str">
        <f t="shared" si="67"/>
        <v>technology</v>
      </c>
      <c r="R720" s="1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2" hidden="1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8"/>
        <v>1.2933333333333332</v>
      </c>
      <c r="P721" s="9">
        <f t="shared" si="66"/>
        <v>19.399999999999999</v>
      </c>
      <c r="Q721" s="10" t="str">
        <f t="shared" si="67"/>
        <v>technology</v>
      </c>
      <c r="R721" s="10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8"/>
        <v>143.94736842105263</v>
      </c>
      <c r="P722" s="9">
        <f t="shared" si="66"/>
        <v>66.707317073170728</v>
      </c>
      <c r="Q722" s="10" t="str">
        <f t="shared" si="67"/>
        <v>publishing</v>
      </c>
      <c r="R722" s="10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8"/>
        <v>122.10975609756099</v>
      </c>
      <c r="P723" s="9">
        <f t="shared" si="66"/>
        <v>84.142857142857139</v>
      </c>
      <c r="Q723" s="10" t="str">
        <f t="shared" si="67"/>
        <v>publishing</v>
      </c>
      <c r="R723" s="10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8"/>
        <v>132.024</v>
      </c>
      <c r="P724" s="9">
        <f t="shared" si="66"/>
        <v>215.72549019607843</v>
      </c>
      <c r="Q724" s="10" t="str">
        <f t="shared" si="67"/>
        <v>publishing</v>
      </c>
      <c r="R724" s="10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8"/>
        <v>109.38000000000001</v>
      </c>
      <c r="P725" s="9">
        <f t="shared" si="66"/>
        <v>54.69</v>
      </c>
      <c r="Q725" s="10" t="str">
        <f t="shared" si="67"/>
        <v>publishing</v>
      </c>
      <c r="R725" s="10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8"/>
        <v>105.47157142857144</v>
      </c>
      <c r="P726" s="9">
        <f t="shared" si="66"/>
        <v>51.62944055944056</v>
      </c>
      <c r="Q726" s="10" t="str">
        <f t="shared" si="67"/>
        <v>publishing</v>
      </c>
      <c r="R726" s="10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8"/>
        <v>100.35000000000001</v>
      </c>
      <c r="P727" s="9">
        <f t="shared" si="66"/>
        <v>143.35714285714286</v>
      </c>
      <c r="Q727" s="10" t="str">
        <f t="shared" si="67"/>
        <v>publishing</v>
      </c>
      <c r="R727" s="10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8"/>
        <v>101.4</v>
      </c>
      <c r="P728" s="9">
        <f t="shared" si="66"/>
        <v>72.428571428571431</v>
      </c>
      <c r="Q728" s="10" t="str">
        <f t="shared" si="67"/>
        <v>publishing</v>
      </c>
      <c r="R728" s="10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8"/>
        <v>155.51428571428571</v>
      </c>
      <c r="P729" s="9">
        <f t="shared" si="66"/>
        <v>36.530201342281877</v>
      </c>
      <c r="Q729" s="10" t="str">
        <f t="shared" si="67"/>
        <v>publishing</v>
      </c>
      <c r="R729" s="10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8"/>
        <v>105.566</v>
      </c>
      <c r="P730" s="9">
        <f t="shared" si="66"/>
        <v>60.903461538461535</v>
      </c>
      <c r="Q730" s="10" t="str">
        <f t="shared" si="67"/>
        <v>publishing</v>
      </c>
      <c r="R730" s="1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8"/>
        <v>130.65</v>
      </c>
      <c r="P731" s="9">
        <f t="shared" si="66"/>
        <v>43.55</v>
      </c>
      <c r="Q731" s="10" t="str">
        <f t="shared" si="67"/>
        <v>publishing</v>
      </c>
      <c r="R731" s="10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8"/>
        <v>132.19</v>
      </c>
      <c r="P732" s="9">
        <f t="shared" si="66"/>
        <v>99.766037735849054</v>
      </c>
      <c r="Q732" s="10" t="str">
        <f t="shared" si="67"/>
        <v>publishing</v>
      </c>
      <c r="R732" s="10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8"/>
        <v>126</v>
      </c>
      <c r="P733" s="9">
        <f t="shared" si="66"/>
        <v>88.732394366197184</v>
      </c>
      <c r="Q733" s="10" t="str">
        <f t="shared" si="67"/>
        <v>publishing</v>
      </c>
      <c r="R733" s="10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8"/>
        <v>160</v>
      </c>
      <c r="P734" s="9">
        <f t="shared" si="66"/>
        <v>4.9230769230769234</v>
      </c>
      <c r="Q734" s="10" t="str">
        <f t="shared" si="67"/>
        <v>publishing</v>
      </c>
      <c r="R734" s="10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8"/>
        <v>120.48</v>
      </c>
      <c r="P735" s="9">
        <f t="shared" si="66"/>
        <v>17.822485207100591</v>
      </c>
      <c r="Q735" s="10" t="str">
        <f t="shared" si="67"/>
        <v>publishing</v>
      </c>
      <c r="R735" s="10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8"/>
        <v>125.52941176470588</v>
      </c>
      <c r="P736" s="9">
        <f t="shared" si="66"/>
        <v>187.19298245614036</v>
      </c>
      <c r="Q736" s="10" t="str">
        <f t="shared" si="67"/>
        <v>publishing</v>
      </c>
      <c r="R736" s="10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8"/>
        <v>114.40638297872341</v>
      </c>
      <c r="P737" s="9">
        <f t="shared" si="66"/>
        <v>234.80786026200875</v>
      </c>
      <c r="Q737" s="10" t="str">
        <f t="shared" si="67"/>
        <v>publishing</v>
      </c>
      <c r="R737" s="10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8"/>
        <v>315.13888888888891</v>
      </c>
      <c r="P738" s="9">
        <f t="shared" si="66"/>
        <v>105.04629629629629</v>
      </c>
      <c r="Q738" s="10" t="str">
        <f t="shared" si="67"/>
        <v>publishing</v>
      </c>
      <c r="R738" s="10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8"/>
        <v>122.39999999999999</v>
      </c>
      <c r="P739" s="9">
        <f t="shared" si="66"/>
        <v>56.666666666666664</v>
      </c>
      <c r="Q739" s="10" t="str">
        <f t="shared" si="67"/>
        <v>publishing</v>
      </c>
      <c r="R739" s="10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8"/>
        <v>106.73333333333332</v>
      </c>
      <c r="P740" s="9">
        <f t="shared" si="66"/>
        <v>39.048780487804876</v>
      </c>
      <c r="Q740" s="10" t="str">
        <f t="shared" si="67"/>
        <v>publishing</v>
      </c>
      <c r="R740" s="1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8"/>
        <v>158.33333333333331</v>
      </c>
      <c r="P741" s="9">
        <f t="shared" si="66"/>
        <v>68.345323741007192</v>
      </c>
      <c r="Q741" s="10" t="str">
        <f t="shared" si="67"/>
        <v>publishing</v>
      </c>
      <c r="R741" s="10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8"/>
        <v>107.4</v>
      </c>
      <c r="P742" s="9">
        <f t="shared" si="66"/>
        <v>169.57894736842104</v>
      </c>
      <c r="Q742" s="10" t="str">
        <f t="shared" si="67"/>
        <v>publishing</v>
      </c>
      <c r="R742" s="10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8"/>
        <v>102.25999999999999</v>
      </c>
      <c r="P743" s="9">
        <f t="shared" si="66"/>
        <v>141.42340425531913</v>
      </c>
      <c r="Q743" s="10" t="str">
        <f t="shared" si="67"/>
        <v>publishing</v>
      </c>
      <c r="R743" s="10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8"/>
        <v>110.71428571428572</v>
      </c>
      <c r="P744" s="9">
        <f t="shared" si="66"/>
        <v>67.391304347826093</v>
      </c>
      <c r="Q744" s="10" t="str">
        <f t="shared" si="67"/>
        <v>publishing</v>
      </c>
      <c r="R744" s="10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8"/>
        <v>148</v>
      </c>
      <c r="P745" s="9">
        <f t="shared" si="66"/>
        <v>54.266666666666666</v>
      </c>
      <c r="Q745" s="10" t="str">
        <f t="shared" si="67"/>
        <v>publishing</v>
      </c>
      <c r="R745" s="10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8"/>
        <v>102.32000000000001</v>
      </c>
      <c r="P746" s="9">
        <f t="shared" si="66"/>
        <v>82.516129032258064</v>
      </c>
      <c r="Q746" s="10" t="str">
        <f t="shared" si="67"/>
        <v>publishing</v>
      </c>
      <c r="R746" s="10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8"/>
        <v>179.09909909909908</v>
      </c>
      <c r="P747" s="9">
        <f t="shared" si="66"/>
        <v>53.729729729729726</v>
      </c>
      <c r="Q747" s="10" t="str">
        <f t="shared" si="67"/>
        <v>publishing</v>
      </c>
      <c r="R747" s="10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8"/>
        <v>111.08135252761969</v>
      </c>
      <c r="P748" s="9">
        <f t="shared" si="66"/>
        <v>34.206185567010309</v>
      </c>
      <c r="Q748" s="10" t="str">
        <f t="shared" si="67"/>
        <v>publishing</v>
      </c>
      <c r="R748" s="10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8"/>
        <v>100.04285714285714</v>
      </c>
      <c r="P749" s="9">
        <f t="shared" si="66"/>
        <v>127.32727272727273</v>
      </c>
      <c r="Q749" s="10" t="str">
        <f t="shared" si="67"/>
        <v>publishing</v>
      </c>
      <c r="R749" s="10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8"/>
        <v>100.25</v>
      </c>
      <c r="P750" s="9">
        <f t="shared" si="66"/>
        <v>45.56818181818182</v>
      </c>
      <c r="Q750" s="10" t="str">
        <f t="shared" si="67"/>
        <v>publishing</v>
      </c>
      <c r="R750" s="1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8"/>
        <v>105.56</v>
      </c>
      <c r="P751" s="9">
        <f t="shared" si="66"/>
        <v>95.963636363636368</v>
      </c>
      <c r="Q751" s="10" t="str">
        <f t="shared" si="67"/>
        <v>publishing</v>
      </c>
      <c r="R751" s="10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8"/>
        <v>102.58775877587757</v>
      </c>
      <c r="P752" s="9">
        <f t="shared" si="66"/>
        <v>77.271186440677965</v>
      </c>
      <c r="Q752" s="10" t="str">
        <f t="shared" si="67"/>
        <v>publishing</v>
      </c>
      <c r="R752" s="10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8"/>
        <v>118.5</v>
      </c>
      <c r="P753" s="9">
        <f t="shared" si="66"/>
        <v>57.338709677419352</v>
      </c>
      <c r="Q753" s="10" t="str">
        <f t="shared" si="67"/>
        <v>publishing</v>
      </c>
      <c r="R753" s="10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8"/>
        <v>111.7</v>
      </c>
      <c r="P754" s="9">
        <f t="shared" si="66"/>
        <v>53.19047619047619</v>
      </c>
      <c r="Q754" s="10" t="str">
        <f t="shared" si="67"/>
        <v>publishing</v>
      </c>
      <c r="R754" s="10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8"/>
        <v>128</v>
      </c>
      <c r="P755" s="9">
        <f t="shared" si="66"/>
        <v>492.30769230769232</v>
      </c>
      <c r="Q755" s="10" t="str">
        <f t="shared" si="67"/>
        <v>publishing</v>
      </c>
      <c r="R755" s="10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8"/>
        <v>103.75000000000001</v>
      </c>
      <c r="P756" s="9">
        <f t="shared" si="66"/>
        <v>42.346938775510203</v>
      </c>
      <c r="Q756" s="10" t="str">
        <f t="shared" si="67"/>
        <v>publishing</v>
      </c>
      <c r="R756" s="10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8"/>
        <v>101.9076</v>
      </c>
      <c r="P757" s="9">
        <f t="shared" si="66"/>
        <v>37.466029411764708</v>
      </c>
      <c r="Q757" s="10" t="str">
        <f t="shared" si="67"/>
        <v>publishing</v>
      </c>
      <c r="R757" s="10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8"/>
        <v>117.71428571428571</v>
      </c>
      <c r="P758" s="9">
        <f t="shared" si="66"/>
        <v>37.454545454545453</v>
      </c>
      <c r="Q758" s="10" t="str">
        <f t="shared" si="67"/>
        <v>publishing</v>
      </c>
      <c r="R758" s="10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8"/>
        <v>238</v>
      </c>
      <c r="P759" s="9">
        <f t="shared" si="66"/>
        <v>33.055555555555557</v>
      </c>
      <c r="Q759" s="10" t="str">
        <f t="shared" si="67"/>
        <v>publishing</v>
      </c>
      <c r="R759" s="10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8"/>
        <v>102</v>
      </c>
      <c r="P760" s="9">
        <f t="shared" si="66"/>
        <v>134.21052631578948</v>
      </c>
      <c r="Q760" s="10" t="str">
        <f t="shared" si="67"/>
        <v>publishing</v>
      </c>
      <c r="R760" s="1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8"/>
        <v>101.92000000000002</v>
      </c>
      <c r="P761" s="9">
        <f t="shared" si="66"/>
        <v>51.474747474747474</v>
      </c>
      <c r="Q761" s="10" t="str">
        <f t="shared" si="67"/>
        <v>publishing</v>
      </c>
      <c r="R761" s="10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2" hidden="1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8"/>
        <v>0</v>
      </c>
      <c r="P762" s="9" t="e">
        <f t="shared" si="66"/>
        <v>#DIV/0!</v>
      </c>
      <c r="Q762" s="10" t="str">
        <f t="shared" si="67"/>
        <v>publishing</v>
      </c>
      <c r="R762" s="10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2" hidden="1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8"/>
        <v>4.7</v>
      </c>
      <c r="P763" s="9">
        <f t="shared" si="66"/>
        <v>39.166666666666664</v>
      </c>
      <c r="Q763" s="10" t="str">
        <f t="shared" si="67"/>
        <v>publishing</v>
      </c>
      <c r="R763" s="10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2" hidden="1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8"/>
        <v>0</v>
      </c>
      <c r="P764" s="9" t="e">
        <f t="shared" si="66"/>
        <v>#DIV/0!</v>
      </c>
      <c r="Q764" s="10" t="str">
        <f t="shared" si="67"/>
        <v>publishing</v>
      </c>
      <c r="R764" s="10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2" hidden="1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8"/>
        <v>0.11655011655011654</v>
      </c>
      <c r="P765" s="9">
        <f t="shared" si="66"/>
        <v>5</v>
      </c>
      <c r="Q765" s="10" t="str">
        <f t="shared" si="67"/>
        <v>publishing</v>
      </c>
      <c r="R765" s="10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2" hidden="1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8"/>
        <v>0</v>
      </c>
      <c r="P766" s="9" t="e">
        <f t="shared" si="66"/>
        <v>#DIV/0!</v>
      </c>
      <c r="Q766" s="10" t="str">
        <f t="shared" si="67"/>
        <v>publishing</v>
      </c>
      <c r="R766" s="10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2" hidden="1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8"/>
        <v>36.014285714285712</v>
      </c>
      <c r="P767" s="9">
        <f t="shared" si="66"/>
        <v>57.295454545454547</v>
      </c>
      <c r="Q767" s="10" t="str">
        <f t="shared" si="67"/>
        <v>publishing</v>
      </c>
      <c r="R767" s="10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2" hidden="1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8"/>
        <v>0</v>
      </c>
      <c r="P768" s="9" t="e">
        <f t="shared" si="66"/>
        <v>#DIV/0!</v>
      </c>
      <c r="Q768" s="10" t="str">
        <f t="shared" si="67"/>
        <v>publishing</v>
      </c>
      <c r="R768" s="10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57.6" hidden="1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8"/>
        <v>3.54</v>
      </c>
      <c r="P769" s="9">
        <f t="shared" si="66"/>
        <v>59</v>
      </c>
      <c r="Q769" s="10" t="str">
        <f t="shared" si="67"/>
        <v>publishing</v>
      </c>
      <c r="R769" s="10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2" hidden="1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8"/>
        <v>0</v>
      </c>
      <c r="P770" s="9" t="e">
        <f t="shared" ref="P770:P833" si="72">AVERAGE(PLEDGED/BACKERS_COUNT)</f>
        <v>#DIV/0!</v>
      </c>
      <c r="Q770" s="10" t="str">
        <f t="shared" ref="Q770:Q833" si="73">LEFT(N770,FIND("/",N770)-1)</f>
        <v>publishing</v>
      </c>
      <c r="R770" s="1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7.6" hidden="1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4">(E771/D771)*100</f>
        <v>41.4</v>
      </c>
      <c r="P771" s="9">
        <f t="shared" si="72"/>
        <v>31.846153846153847</v>
      </c>
      <c r="Q771" s="10" t="str">
        <f t="shared" si="73"/>
        <v>publishing</v>
      </c>
      <c r="R771" s="10" t="str">
        <f t="shared" ref="R771:R834" si="75">RIGHT(N771, LEN(N771)-FIND("/", 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2" hidden="1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4"/>
        <v>0</v>
      </c>
      <c r="P772" s="9" t="e">
        <f t="shared" si="72"/>
        <v>#DIV/0!</v>
      </c>
      <c r="Q772" s="10" t="str">
        <f t="shared" si="73"/>
        <v>publishing</v>
      </c>
      <c r="R772" s="10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2" hidden="1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4"/>
        <v>2.6315789473684209E-2</v>
      </c>
      <c r="P773" s="9">
        <f t="shared" si="72"/>
        <v>10</v>
      </c>
      <c r="Q773" s="10" t="str">
        <f t="shared" si="73"/>
        <v>publishing</v>
      </c>
      <c r="R773" s="10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7.6" hidden="1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4"/>
        <v>3.3333333333333335</v>
      </c>
      <c r="P774" s="9">
        <f t="shared" si="72"/>
        <v>50</v>
      </c>
      <c r="Q774" s="10" t="str">
        <f t="shared" si="73"/>
        <v>publishing</v>
      </c>
      <c r="R774" s="10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2" hidden="1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4"/>
        <v>0.85129023676509719</v>
      </c>
      <c r="P775" s="9">
        <f t="shared" si="72"/>
        <v>16</v>
      </c>
      <c r="Q775" s="10" t="str">
        <f t="shared" si="73"/>
        <v>publishing</v>
      </c>
      <c r="R775" s="10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2" hidden="1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4"/>
        <v>70.199999999999989</v>
      </c>
      <c r="P776" s="9">
        <f t="shared" si="72"/>
        <v>39</v>
      </c>
      <c r="Q776" s="10" t="str">
        <f t="shared" si="73"/>
        <v>publishing</v>
      </c>
      <c r="R776" s="10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2" hidden="1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4"/>
        <v>1.7000000000000002</v>
      </c>
      <c r="P777" s="9">
        <f t="shared" si="72"/>
        <v>34</v>
      </c>
      <c r="Q777" s="10" t="str">
        <f t="shared" si="73"/>
        <v>publishing</v>
      </c>
      <c r="R777" s="10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2" hidden="1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4"/>
        <v>51.4</v>
      </c>
      <c r="P778" s="9">
        <f t="shared" si="72"/>
        <v>63.122807017543863</v>
      </c>
      <c r="Q778" s="10" t="str">
        <f t="shared" si="73"/>
        <v>publishing</v>
      </c>
      <c r="R778" s="10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3.2" hidden="1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4"/>
        <v>0.70000000000000007</v>
      </c>
      <c r="P779" s="9">
        <f t="shared" si="72"/>
        <v>7</v>
      </c>
      <c r="Q779" s="10" t="str">
        <f t="shared" si="73"/>
        <v>publishing</v>
      </c>
      <c r="R779" s="10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2" hidden="1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4"/>
        <v>0.4</v>
      </c>
      <c r="P780" s="9">
        <f t="shared" si="72"/>
        <v>2</v>
      </c>
      <c r="Q780" s="10" t="str">
        <f t="shared" si="73"/>
        <v>publishing</v>
      </c>
      <c r="R780" s="1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7.6" hidden="1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4"/>
        <v>2.666666666666667</v>
      </c>
      <c r="P781" s="9">
        <f t="shared" si="72"/>
        <v>66.666666666666671</v>
      </c>
      <c r="Q781" s="10" t="str">
        <f t="shared" si="73"/>
        <v>publishing</v>
      </c>
      <c r="R781" s="10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4"/>
        <v>104</v>
      </c>
      <c r="P782" s="9">
        <f t="shared" si="72"/>
        <v>38.518518518518519</v>
      </c>
      <c r="Q782" s="10" t="str">
        <f t="shared" si="73"/>
        <v>music</v>
      </c>
      <c r="R782" s="10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4"/>
        <v>133.15375</v>
      </c>
      <c r="P783" s="9">
        <f t="shared" si="72"/>
        <v>42.609200000000001</v>
      </c>
      <c r="Q783" s="10" t="str">
        <f t="shared" si="73"/>
        <v>music</v>
      </c>
      <c r="R783" s="10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4"/>
        <v>100</v>
      </c>
      <c r="P784" s="9">
        <f t="shared" si="72"/>
        <v>50</v>
      </c>
      <c r="Q784" s="10" t="str">
        <f t="shared" si="73"/>
        <v>music</v>
      </c>
      <c r="R784" s="10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4"/>
        <v>148.13333333333333</v>
      </c>
      <c r="P785" s="9">
        <f t="shared" si="72"/>
        <v>63.485714285714288</v>
      </c>
      <c r="Q785" s="10" t="str">
        <f t="shared" si="73"/>
        <v>music</v>
      </c>
      <c r="R785" s="10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4"/>
        <v>102.49999999999999</v>
      </c>
      <c r="P786" s="9">
        <f t="shared" si="72"/>
        <v>102.5</v>
      </c>
      <c r="Q786" s="10" t="str">
        <f t="shared" si="73"/>
        <v>music</v>
      </c>
      <c r="R786" s="10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4"/>
        <v>180.62799999999999</v>
      </c>
      <c r="P787" s="9">
        <f t="shared" si="72"/>
        <v>31.142758620689655</v>
      </c>
      <c r="Q787" s="10" t="str">
        <f t="shared" si="73"/>
        <v>music</v>
      </c>
      <c r="R787" s="10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4"/>
        <v>142.79999999999998</v>
      </c>
      <c r="P788" s="9">
        <f t="shared" si="72"/>
        <v>162.27272727272728</v>
      </c>
      <c r="Q788" s="10" t="str">
        <f t="shared" si="73"/>
        <v>music</v>
      </c>
      <c r="R788" s="10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4"/>
        <v>114.16666666666666</v>
      </c>
      <c r="P789" s="9">
        <f t="shared" si="72"/>
        <v>80.588235294117652</v>
      </c>
      <c r="Q789" s="10" t="str">
        <f t="shared" si="73"/>
        <v>music</v>
      </c>
      <c r="R789" s="10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4"/>
        <v>203.505</v>
      </c>
      <c r="P790" s="9">
        <f t="shared" si="72"/>
        <v>59.85441176470588</v>
      </c>
      <c r="Q790" s="10" t="str">
        <f t="shared" si="73"/>
        <v>music</v>
      </c>
      <c r="R790" s="1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4"/>
        <v>109.41176470588236</v>
      </c>
      <c r="P791" s="9">
        <f t="shared" si="72"/>
        <v>132.85714285714286</v>
      </c>
      <c r="Q791" s="10" t="str">
        <f t="shared" si="73"/>
        <v>music</v>
      </c>
      <c r="R791" s="10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4"/>
        <v>144.37459999999999</v>
      </c>
      <c r="P792" s="9">
        <f t="shared" si="72"/>
        <v>92.547820512820508</v>
      </c>
      <c r="Q792" s="10" t="str">
        <f t="shared" si="73"/>
        <v>music</v>
      </c>
      <c r="R792" s="10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4"/>
        <v>103.86666666666666</v>
      </c>
      <c r="P793" s="9">
        <f t="shared" si="72"/>
        <v>60.859375</v>
      </c>
      <c r="Q793" s="10" t="str">
        <f t="shared" si="73"/>
        <v>music</v>
      </c>
      <c r="R793" s="10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4"/>
        <v>100.44440000000002</v>
      </c>
      <c r="P794" s="9">
        <f t="shared" si="72"/>
        <v>41.851833333333339</v>
      </c>
      <c r="Q794" s="10" t="str">
        <f t="shared" si="73"/>
        <v>music</v>
      </c>
      <c r="R794" s="10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4"/>
        <v>102.77927272727271</v>
      </c>
      <c r="P795" s="9">
        <f t="shared" si="72"/>
        <v>88.325937499999995</v>
      </c>
      <c r="Q795" s="10" t="str">
        <f t="shared" si="73"/>
        <v>music</v>
      </c>
      <c r="R795" s="10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4"/>
        <v>105.31250000000001</v>
      </c>
      <c r="P796" s="9">
        <f t="shared" si="72"/>
        <v>158.96226415094338</v>
      </c>
      <c r="Q796" s="10" t="str">
        <f t="shared" si="73"/>
        <v>music</v>
      </c>
      <c r="R796" s="10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4"/>
        <v>111.78571428571429</v>
      </c>
      <c r="P797" s="9">
        <f t="shared" si="72"/>
        <v>85.054347826086953</v>
      </c>
      <c r="Q797" s="10" t="str">
        <f t="shared" si="73"/>
        <v>music</v>
      </c>
      <c r="R797" s="10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4"/>
        <v>101.35000000000001</v>
      </c>
      <c r="P798" s="9">
        <f t="shared" si="72"/>
        <v>112.61111111111111</v>
      </c>
      <c r="Q798" s="10" t="str">
        <f t="shared" si="73"/>
        <v>music</v>
      </c>
      <c r="R798" s="10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4"/>
        <v>107.53333333333333</v>
      </c>
      <c r="P799" s="9">
        <f t="shared" si="72"/>
        <v>45.436619718309856</v>
      </c>
      <c r="Q799" s="10" t="str">
        <f t="shared" si="73"/>
        <v>music</v>
      </c>
      <c r="R799" s="10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4"/>
        <v>114.88571428571429</v>
      </c>
      <c r="P800" s="9">
        <f t="shared" si="72"/>
        <v>46.218390804597703</v>
      </c>
      <c r="Q800" s="10" t="str">
        <f t="shared" si="73"/>
        <v>music</v>
      </c>
      <c r="R800" s="1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4"/>
        <v>100.02</v>
      </c>
      <c r="P801" s="9">
        <f t="shared" si="72"/>
        <v>178.60714285714286</v>
      </c>
      <c r="Q801" s="10" t="str">
        <f t="shared" si="73"/>
        <v>music</v>
      </c>
      <c r="R801" s="10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4"/>
        <v>152.13333333333335</v>
      </c>
      <c r="P802" s="9">
        <f t="shared" si="72"/>
        <v>40.75</v>
      </c>
      <c r="Q802" s="10" t="str">
        <f t="shared" si="73"/>
        <v>music</v>
      </c>
      <c r="R802" s="10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4"/>
        <v>111.52149999999999</v>
      </c>
      <c r="P803" s="9">
        <f t="shared" si="72"/>
        <v>43.733921568627444</v>
      </c>
      <c r="Q803" s="10" t="str">
        <f t="shared" si="73"/>
        <v>music</v>
      </c>
      <c r="R803" s="10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4"/>
        <v>101.33333333333334</v>
      </c>
      <c r="P804" s="9">
        <f t="shared" si="72"/>
        <v>81.066666666666663</v>
      </c>
      <c r="Q804" s="10" t="str">
        <f t="shared" si="73"/>
        <v>music</v>
      </c>
      <c r="R804" s="10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4"/>
        <v>123.2608695652174</v>
      </c>
      <c r="P805" s="9">
        <f t="shared" si="72"/>
        <v>74.60526315789474</v>
      </c>
      <c r="Q805" s="10" t="str">
        <f t="shared" si="73"/>
        <v>music</v>
      </c>
      <c r="R805" s="10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4"/>
        <v>100</v>
      </c>
      <c r="P806" s="9">
        <f t="shared" si="72"/>
        <v>305.55555555555554</v>
      </c>
      <c r="Q806" s="10" t="str">
        <f t="shared" si="73"/>
        <v>music</v>
      </c>
      <c r="R806" s="10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4"/>
        <v>105</v>
      </c>
      <c r="P807" s="9">
        <f t="shared" si="72"/>
        <v>58.333333333333336</v>
      </c>
      <c r="Q807" s="10" t="str">
        <f t="shared" si="73"/>
        <v>music</v>
      </c>
      <c r="R807" s="10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4"/>
        <v>104.4375</v>
      </c>
      <c r="P808" s="9">
        <f t="shared" si="72"/>
        <v>117.67605633802818</v>
      </c>
      <c r="Q808" s="10" t="str">
        <f t="shared" si="73"/>
        <v>music</v>
      </c>
      <c r="R808" s="10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4"/>
        <v>105.125</v>
      </c>
      <c r="P809" s="9">
        <f t="shared" si="72"/>
        <v>73.771929824561397</v>
      </c>
      <c r="Q809" s="10" t="str">
        <f t="shared" si="73"/>
        <v>music</v>
      </c>
      <c r="R809" s="10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4"/>
        <v>100</v>
      </c>
      <c r="P810" s="9">
        <f t="shared" si="72"/>
        <v>104.65116279069767</v>
      </c>
      <c r="Q810" s="10" t="str">
        <f t="shared" si="73"/>
        <v>music</v>
      </c>
      <c r="R810" s="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4"/>
        <v>103.77499999999999</v>
      </c>
      <c r="P811" s="9">
        <f t="shared" si="72"/>
        <v>79.82692307692308</v>
      </c>
      <c r="Q811" s="10" t="str">
        <f t="shared" si="73"/>
        <v>music</v>
      </c>
      <c r="R811" s="10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4"/>
        <v>105</v>
      </c>
      <c r="P812" s="9">
        <f t="shared" si="72"/>
        <v>58.333333333333336</v>
      </c>
      <c r="Q812" s="10" t="str">
        <f t="shared" si="73"/>
        <v>music</v>
      </c>
      <c r="R812" s="10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4"/>
        <v>104</v>
      </c>
      <c r="P813" s="9">
        <f t="shared" si="72"/>
        <v>86.666666666666671</v>
      </c>
      <c r="Q813" s="10" t="str">
        <f t="shared" si="73"/>
        <v>music</v>
      </c>
      <c r="R813" s="10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4"/>
        <v>151.83333333333334</v>
      </c>
      <c r="P814" s="9">
        <f t="shared" si="72"/>
        <v>27.606060606060606</v>
      </c>
      <c r="Q814" s="10" t="str">
        <f t="shared" si="73"/>
        <v>music</v>
      </c>
      <c r="R814" s="10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4"/>
        <v>159.99600000000001</v>
      </c>
      <c r="P815" s="9">
        <f t="shared" si="72"/>
        <v>24.999375000000001</v>
      </c>
      <c r="Q815" s="10" t="str">
        <f t="shared" si="73"/>
        <v>music</v>
      </c>
      <c r="R815" s="10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4"/>
        <v>127.3</v>
      </c>
      <c r="P816" s="9">
        <f t="shared" si="72"/>
        <v>45.464285714285715</v>
      </c>
      <c r="Q816" s="10" t="str">
        <f t="shared" si="73"/>
        <v>music</v>
      </c>
      <c r="R816" s="10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4"/>
        <v>107</v>
      </c>
      <c r="P817" s="9">
        <f t="shared" si="72"/>
        <v>99.534883720930239</v>
      </c>
      <c r="Q817" s="10" t="str">
        <f t="shared" si="73"/>
        <v>music</v>
      </c>
      <c r="R817" s="10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4"/>
        <v>115.12214285714286</v>
      </c>
      <c r="P818" s="9">
        <f t="shared" si="72"/>
        <v>39.31</v>
      </c>
      <c r="Q818" s="10" t="str">
        <f t="shared" si="73"/>
        <v>music</v>
      </c>
      <c r="R818" s="10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4"/>
        <v>137.11066666666665</v>
      </c>
      <c r="P819" s="9">
        <f t="shared" si="72"/>
        <v>89.419999999999987</v>
      </c>
      <c r="Q819" s="10" t="str">
        <f t="shared" si="73"/>
        <v>music</v>
      </c>
      <c r="R819" s="10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4"/>
        <v>155.71428571428572</v>
      </c>
      <c r="P820" s="9">
        <f t="shared" si="72"/>
        <v>28.684210526315791</v>
      </c>
      <c r="Q820" s="10" t="str">
        <f t="shared" si="73"/>
        <v>music</v>
      </c>
      <c r="R820" s="1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4"/>
        <v>108.74999999999999</v>
      </c>
      <c r="P821" s="9">
        <f t="shared" si="72"/>
        <v>31.071428571428573</v>
      </c>
      <c r="Q821" s="10" t="str">
        <f t="shared" si="73"/>
        <v>music</v>
      </c>
      <c r="R821" s="10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4"/>
        <v>134.05000000000001</v>
      </c>
      <c r="P822" s="9">
        <f t="shared" si="72"/>
        <v>70.55263157894737</v>
      </c>
      <c r="Q822" s="10" t="str">
        <f t="shared" si="73"/>
        <v>music</v>
      </c>
      <c r="R822" s="10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4"/>
        <v>100</v>
      </c>
      <c r="P823" s="9">
        <f t="shared" si="72"/>
        <v>224.12820512820514</v>
      </c>
      <c r="Q823" s="10" t="str">
        <f t="shared" si="73"/>
        <v>music</v>
      </c>
      <c r="R823" s="10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4"/>
        <v>119.16666666666667</v>
      </c>
      <c r="P824" s="9">
        <f t="shared" si="72"/>
        <v>51.811594202898547</v>
      </c>
      <c r="Q824" s="10" t="str">
        <f t="shared" si="73"/>
        <v>music</v>
      </c>
      <c r="R824" s="10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4"/>
        <v>179.5</v>
      </c>
      <c r="P825" s="9">
        <f t="shared" si="72"/>
        <v>43.515151515151516</v>
      </c>
      <c r="Q825" s="10" t="str">
        <f t="shared" si="73"/>
        <v>music</v>
      </c>
      <c r="R825" s="10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4"/>
        <v>134.38124999999999</v>
      </c>
      <c r="P826" s="9">
        <f t="shared" si="72"/>
        <v>39.816666666666663</v>
      </c>
      <c r="Q826" s="10" t="str">
        <f t="shared" si="73"/>
        <v>music</v>
      </c>
      <c r="R826" s="10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4"/>
        <v>100.43200000000002</v>
      </c>
      <c r="P827" s="9">
        <f t="shared" si="72"/>
        <v>126.8080808080808</v>
      </c>
      <c r="Q827" s="10" t="str">
        <f t="shared" si="73"/>
        <v>music</v>
      </c>
      <c r="R827" s="10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4"/>
        <v>101.45454545454547</v>
      </c>
      <c r="P828" s="9">
        <f t="shared" si="72"/>
        <v>113.87755102040816</v>
      </c>
      <c r="Q828" s="10" t="str">
        <f t="shared" si="73"/>
        <v>music</v>
      </c>
      <c r="R828" s="10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4"/>
        <v>103.33333333333334</v>
      </c>
      <c r="P829" s="9">
        <f t="shared" si="72"/>
        <v>28.181818181818183</v>
      </c>
      <c r="Q829" s="10" t="str">
        <f t="shared" si="73"/>
        <v>music</v>
      </c>
      <c r="R829" s="10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4"/>
        <v>107</v>
      </c>
      <c r="P830" s="9">
        <f t="shared" si="72"/>
        <v>36.60526315789474</v>
      </c>
      <c r="Q830" s="10" t="str">
        <f t="shared" si="73"/>
        <v>music</v>
      </c>
      <c r="R830" s="1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4"/>
        <v>104</v>
      </c>
      <c r="P831" s="9">
        <f t="shared" si="72"/>
        <v>32.5</v>
      </c>
      <c r="Q831" s="10" t="str">
        <f t="shared" si="73"/>
        <v>music</v>
      </c>
      <c r="R831" s="10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4"/>
        <v>107.83333333333334</v>
      </c>
      <c r="P832" s="9">
        <f t="shared" si="72"/>
        <v>60.65625</v>
      </c>
      <c r="Q832" s="10" t="str">
        <f t="shared" si="73"/>
        <v>music</v>
      </c>
      <c r="R832" s="10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4"/>
        <v>233.33333333333334</v>
      </c>
      <c r="P833" s="9">
        <f t="shared" si="72"/>
        <v>175</v>
      </c>
      <c r="Q833" s="10" t="str">
        <f t="shared" si="73"/>
        <v>music</v>
      </c>
      <c r="R833" s="10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4"/>
        <v>100.60706666666665</v>
      </c>
      <c r="P834" s="9">
        <f t="shared" ref="P834:P897" si="78">AVERAGE(PLEDGED/BACKERS_COUNT)</f>
        <v>97.993896103896105</v>
      </c>
      <c r="Q834" s="10" t="str">
        <f t="shared" ref="Q834:Q897" si="79">LEFT(N834,FIND("/",N834)-1)</f>
        <v>music</v>
      </c>
      <c r="R834" s="10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80">(E835/D835)*100</f>
        <v>101.66666666666666</v>
      </c>
      <c r="P835" s="9">
        <f t="shared" si="78"/>
        <v>148.78048780487805</v>
      </c>
      <c r="Q835" s="10" t="str">
        <f t="shared" si="79"/>
        <v>music</v>
      </c>
      <c r="R835" s="10" t="str">
        <f t="shared" ref="R835:R898" si="81">RIGHT(N835, LEN(N835)-FIND("/", 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80"/>
        <v>131.0181818181818</v>
      </c>
      <c r="P836" s="9">
        <f t="shared" si="78"/>
        <v>96.08</v>
      </c>
      <c r="Q836" s="10" t="str">
        <f t="shared" si="79"/>
        <v>music</v>
      </c>
      <c r="R836" s="10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80"/>
        <v>117.25000000000001</v>
      </c>
      <c r="P837" s="9">
        <f t="shared" si="78"/>
        <v>58.625</v>
      </c>
      <c r="Q837" s="10" t="str">
        <f t="shared" si="79"/>
        <v>music</v>
      </c>
      <c r="R837" s="10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80"/>
        <v>100.93039999999999</v>
      </c>
      <c r="P838" s="9">
        <f t="shared" si="78"/>
        <v>109.70695652173914</v>
      </c>
      <c r="Q838" s="10" t="str">
        <f t="shared" si="79"/>
        <v>music</v>
      </c>
      <c r="R838" s="10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80"/>
        <v>121.8</v>
      </c>
      <c r="P839" s="9">
        <f t="shared" si="78"/>
        <v>49.112903225806448</v>
      </c>
      <c r="Q839" s="10" t="str">
        <f t="shared" si="79"/>
        <v>music</v>
      </c>
      <c r="R839" s="10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80"/>
        <v>145.4</v>
      </c>
      <c r="P840" s="9">
        <f t="shared" si="78"/>
        <v>47.672131147540981</v>
      </c>
      <c r="Q840" s="10" t="str">
        <f t="shared" si="79"/>
        <v>music</v>
      </c>
      <c r="R840" s="1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80"/>
        <v>116.61660000000001</v>
      </c>
      <c r="P841" s="9">
        <f t="shared" si="78"/>
        <v>60.737812499999997</v>
      </c>
      <c r="Q841" s="10" t="str">
        <f t="shared" si="79"/>
        <v>music</v>
      </c>
      <c r="R841" s="10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80"/>
        <v>120.4166</v>
      </c>
      <c r="P842" s="9">
        <f t="shared" si="78"/>
        <v>63.37715789473684</v>
      </c>
      <c r="Q842" s="10" t="str">
        <f t="shared" si="79"/>
        <v>music</v>
      </c>
      <c r="R842" s="10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80"/>
        <v>101.32000000000001</v>
      </c>
      <c r="P843" s="9">
        <f t="shared" si="78"/>
        <v>53.893617021276597</v>
      </c>
      <c r="Q843" s="10" t="str">
        <f t="shared" si="79"/>
        <v>music</v>
      </c>
      <c r="R843" s="10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80"/>
        <v>104.32</v>
      </c>
      <c r="P844" s="9">
        <f t="shared" si="78"/>
        <v>66.871794871794876</v>
      </c>
      <c r="Q844" s="10" t="str">
        <f t="shared" si="79"/>
        <v>music</v>
      </c>
      <c r="R844" s="10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80"/>
        <v>267.13333333333333</v>
      </c>
      <c r="P845" s="9">
        <f t="shared" si="78"/>
        <v>63.102362204724407</v>
      </c>
      <c r="Q845" s="10" t="str">
        <f t="shared" si="79"/>
        <v>music</v>
      </c>
      <c r="R845" s="10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80"/>
        <v>194.13333333333333</v>
      </c>
      <c r="P846" s="9">
        <f t="shared" si="78"/>
        <v>36.628930817610062</v>
      </c>
      <c r="Q846" s="10" t="str">
        <f t="shared" si="79"/>
        <v>music</v>
      </c>
      <c r="R846" s="10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80"/>
        <v>120.3802</v>
      </c>
      <c r="P847" s="9">
        <f t="shared" si="78"/>
        <v>34.005706214689269</v>
      </c>
      <c r="Q847" s="10" t="str">
        <f t="shared" si="79"/>
        <v>music</v>
      </c>
      <c r="R847" s="10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80"/>
        <v>122.00090909090908</v>
      </c>
      <c r="P848" s="9">
        <f t="shared" si="78"/>
        <v>28.553404255319148</v>
      </c>
      <c r="Q848" s="10" t="str">
        <f t="shared" si="79"/>
        <v>music</v>
      </c>
      <c r="R848" s="10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80"/>
        <v>100</v>
      </c>
      <c r="P849" s="9">
        <f t="shared" si="78"/>
        <v>10</v>
      </c>
      <c r="Q849" s="10" t="str">
        <f t="shared" si="79"/>
        <v>music</v>
      </c>
      <c r="R849" s="10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80"/>
        <v>100</v>
      </c>
      <c r="P850" s="9">
        <f t="shared" si="78"/>
        <v>18.75</v>
      </c>
      <c r="Q850" s="10" t="str">
        <f t="shared" si="79"/>
        <v>music</v>
      </c>
      <c r="R850" s="1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80"/>
        <v>119.9</v>
      </c>
      <c r="P851" s="9">
        <f t="shared" si="78"/>
        <v>41.704347826086959</v>
      </c>
      <c r="Q851" s="10" t="str">
        <f t="shared" si="79"/>
        <v>music</v>
      </c>
      <c r="R851" s="10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80"/>
        <v>155.17499999999998</v>
      </c>
      <c r="P852" s="9">
        <f t="shared" si="78"/>
        <v>46.669172932330824</v>
      </c>
      <c r="Q852" s="10" t="str">
        <f t="shared" si="79"/>
        <v>music</v>
      </c>
      <c r="R852" s="10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80"/>
        <v>130.44999999999999</v>
      </c>
      <c r="P853" s="9">
        <f t="shared" si="78"/>
        <v>37.271428571428572</v>
      </c>
      <c r="Q853" s="10" t="str">
        <f t="shared" si="79"/>
        <v>music</v>
      </c>
      <c r="R853" s="10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80"/>
        <v>104.97142857142859</v>
      </c>
      <c r="P854" s="9">
        <f t="shared" si="78"/>
        <v>59.258064516129032</v>
      </c>
      <c r="Q854" s="10" t="str">
        <f t="shared" si="79"/>
        <v>music</v>
      </c>
      <c r="R854" s="10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80"/>
        <v>100</v>
      </c>
      <c r="P855" s="9">
        <f t="shared" si="78"/>
        <v>30</v>
      </c>
      <c r="Q855" s="10" t="str">
        <f t="shared" si="79"/>
        <v>music</v>
      </c>
      <c r="R855" s="10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80"/>
        <v>118.2205035971223</v>
      </c>
      <c r="P856" s="9">
        <f t="shared" si="78"/>
        <v>65.8623246492986</v>
      </c>
      <c r="Q856" s="10" t="str">
        <f t="shared" si="79"/>
        <v>music</v>
      </c>
      <c r="R856" s="10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80"/>
        <v>103.44827586206897</v>
      </c>
      <c r="P857" s="9">
        <f t="shared" si="78"/>
        <v>31.914893617021278</v>
      </c>
      <c r="Q857" s="10" t="str">
        <f t="shared" si="79"/>
        <v>music</v>
      </c>
      <c r="R857" s="10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80"/>
        <v>218.00000000000003</v>
      </c>
      <c r="P858" s="9">
        <f t="shared" si="78"/>
        <v>19.464285714285715</v>
      </c>
      <c r="Q858" s="10" t="str">
        <f t="shared" si="79"/>
        <v>music</v>
      </c>
      <c r="R858" s="10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80"/>
        <v>100</v>
      </c>
      <c r="P859" s="9">
        <f t="shared" si="78"/>
        <v>50</v>
      </c>
      <c r="Q859" s="10" t="str">
        <f t="shared" si="79"/>
        <v>music</v>
      </c>
      <c r="R859" s="10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80"/>
        <v>144.00583333333333</v>
      </c>
      <c r="P860" s="9">
        <f t="shared" si="78"/>
        <v>22.737763157894737</v>
      </c>
      <c r="Q860" s="10" t="str">
        <f t="shared" si="79"/>
        <v>music</v>
      </c>
      <c r="R860" s="1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80"/>
        <v>104.67500000000001</v>
      </c>
      <c r="P861" s="9">
        <f t="shared" si="78"/>
        <v>42.724489795918366</v>
      </c>
      <c r="Q861" s="10" t="str">
        <f t="shared" si="79"/>
        <v>music</v>
      </c>
      <c r="R861" s="10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2" hidden="1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0"/>
        <v>18.142857142857142</v>
      </c>
      <c r="P862" s="9">
        <f t="shared" si="78"/>
        <v>52.916666666666664</v>
      </c>
      <c r="Q862" s="10" t="str">
        <f t="shared" si="79"/>
        <v>music</v>
      </c>
      <c r="R862" s="10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2" hidden="1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0"/>
        <v>2.2444444444444445</v>
      </c>
      <c r="P863" s="9">
        <f t="shared" si="78"/>
        <v>50.5</v>
      </c>
      <c r="Q863" s="10" t="str">
        <f t="shared" si="79"/>
        <v>music</v>
      </c>
      <c r="R863" s="10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2" hidden="1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0"/>
        <v>0.33999999999999997</v>
      </c>
      <c r="P864" s="9">
        <f t="shared" si="78"/>
        <v>42.5</v>
      </c>
      <c r="Q864" s="10" t="str">
        <f t="shared" si="79"/>
        <v>music</v>
      </c>
      <c r="R864" s="10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2" hidden="1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0"/>
        <v>4.5</v>
      </c>
      <c r="P865" s="9">
        <f t="shared" si="78"/>
        <v>18</v>
      </c>
      <c r="Q865" s="10" t="str">
        <f t="shared" si="79"/>
        <v>music</v>
      </c>
      <c r="R865" s="10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2" hidden="1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0"/>
        <v>41.53846153846154</v>
      </c>
      <c r="P866" s="9">
        <f t="shared" si="78"/>
        <v>34.177215189873415</v>
      </c>
      <c r="Q866" s="10" t="str">
        <f t="shared" si="79"/>
        <v>music</v>
      </c>
      <c r="R866" s="10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2" hidden="1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0"/>
        <v>2.0454545454545454</v>
      </c>
      <c r="P867" s="9">
        <f t="shared" si="78"/>
        <v>22.5</v>
      </c>
      <c r="Q867" s="10" t="str">
        <f t="shared" si="79"/>
        <v>music</v>
      </c>
      <c r="R867" s="10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2" hidden="1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0"/>
        <v>18.285714285714285</v>
      </c>
      <c r="P868" s="9">
        <f t="shared" si="78"/>
        <v>58.18181818181818</v>
      </c>
      <c r="Q868" s="10" t="str">
        <f t="shared" si="79"/>
        <v>music</v>
      </c>
      <c r="R868" s="10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3.2" hidden="1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0"/>
        <v>24.02</v>
      </c>
      <c r="P869" s="9">
        <f t="shared" si="78"/>
        <v>109.18181818181819</v>
      </c>
      <c r="Q869" s="10" t="str">
        <f t="shared" si="79"/>
        <v>music</v>
      </c>
      <c r="R869" s="10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7.6" hidden="1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0"/>
        <v>0.1111111111111111</v>
      </c>
      <c r="P870" s="9">
        <f t="shared" si="78"/>
        <v>50</v>
      </c>
      <c r="Q870" s="10" t="str">
        <f t="shared" si="79"/>
        <v>music</v>
      </c>
      <c r="R870" s="1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7.6" hidden="1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0"/>
        <v>11.818181818181818</v>
      </c>
      <c r="P871" s="9">
        <f t="shared" si="78"/>
        <v>346.66666666666669</v>
      </c>
      <c r="Q871" s="10" t="str">
        <f t="shared" si="79"/>
        <v>music</v>
      </c>
      <c r="R871" s="10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2" hidden="1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0"/>
        <v>0.31</v>
      </c>
      <c r="P872" s="9">
        <f t="shared" si="78"/>
        <v>12.4</v>
      </c>
      <c r="Q872" s="10" t="str">
        <f t="shared" si="79"/>
        <v>music</v>
      </c>
      <c r="R872" s="10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3.2" hidden="1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0"/>
        <v>5.416666666666667</v>
      </c>
      <c r="P873" s="9">
        <f t="shared" si="78"/>
        <v>27.083333333333332</v>
      </c>
      <c r="Q873" s="10" t="str">
        <f t="shared" si="79"/>
        <v>music</v>
      </c>
      <c r="R873" s="10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2" hidden="1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0"/>
        <v>0.8125</v>
      </c>
      <c r="P874" s="9">
        <f t="shared" si="78"/>
        <v>32.5</v>
      </c>
      <c r="Q874" s="10" t="str">
        <f t="shared" si="79"/>
        <v>music</v>
      </c>
      <c r="R874" s="10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8.8" hidden="1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0"/>
        <v>1.2857142857142856</v>
      </c>
      <c r="P875" s="9">
        <f t="shared" si="78"/>
        <v>9</v>
      </c>
      <c r="Q875" s="10" t="str">
        <f t="shared" si="79"/>
        <v>music</v>
      </c>
      <c r="R875" s="10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7.6" hidden="1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0"/>
        <v>24.333333333333336</v>
      </c>
      <c r="P876" s="9">
        <f t="shared" si="78"/>
        <v>34.761904761904759</v>
      </c>
      <c r="Q876" s="10" t="str">
        <f t="shared" si="79"/>
        <v>music</v>
      </c>
      <c r="R876" s="10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7.6" hidden="1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0"/>
        <v>0</v>
      </c>
      <c r="P877" s="9" t="e">
        <f t="shared" si="78"/>
        <v>#DIV/0!</v>
      </c>
      <c r="Q877" s="10" t="str">
        <f t="shared" si="79"/>
        <v>music</v>
      </c>
      <c r="R877" s="10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8.8" hidden="1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0"/>
        <v>40.799492385786799</v>
      </c>
      <c r="P878" s="9">
        <f t="shared" si="78"/>
        <v>28.577777777777779</v>
      </c>
      <c r="Q878" s="10" t="str">
        <f t="shared" si="79"/>
        <v>music</v>
      </c>
      <c r="R878" s="10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3.2" hidden="1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0"/>
        <v>67.55</v>
      </c>
      <c r="P879" s="9">
        <f t="shared" si="78"/>
        <v>46.586206896551722</v>
      </c>
      <c r="Q879" s="10" t="str">
        <f t="shared" si="79"/>
        <v>music</v>
      </c>
      <c r="R879" s="10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2" hidden="1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0"/>
        <v>1.3</v>
      </c>
      <c r="P880" s="9">
        <f t="shared" si="78"/>
        <v>32.5</v>
      </c>
      <c r="Q880" s="10" t="str">
        <f t="shared" si="79"/>
        <v>music</v>
      </c>
      <c r="R880" s="1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2" hidden="1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0"/>
        <v>30.666666666666664</v>
      </c>
      <c r="P881" s="9">
        <f t="shared" si="78"/>
        <v>21.466666666666665</v>
      </c>
      <c r="Q881" s="10" t="str">
        <f t="shared" si="79"/>
        <v>music</v>
      </c>
      <c r="R881" s="10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2" hidden="1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0"/>
        <v>2.9894179894179893</v>
      </c>
      <c r="P882" s="9">
        <f t="shared" si="78"/>
        <v>14.125</v>
      </c>
      <c r="Q882" s="10" t="str">
        <f t="shared" si="79"/>
        <v>music</v>
      </c>
      <c r="R882" s="10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2" hidden="1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0"/>
        <v>0.8</v>
      </c>
      <c r="P883" s="9">
        <f t="shared" si="78"/>
        <v>30</v>
      </c>
      <c r="Q883" s="10" t="str">
        <f t="shared" si="79"/>
        <v>music</v>
      </c>
      <c r="R883" s="10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2" hidden="1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0"/>
        <v>20.133333333333333</v>
      </c>
      <c r="P884" s="9">
        <f t="shared" si="78"/>
        <v>21.571428571428573</v>
      </c>
      <c r="Q884" s="10" t="str">
        <f t="shared" si="79"/>
        <v>music</v>
      </c>
      <c r="R884" s="10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7.6" hidden="1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0"/>
        <v>40.020000000000003</v>
      </c>
      <c r="P885" s="9">
        <f t="shared" si="78"/>
        <v>83.375</v>
      </c>
      <c r="Q885" s="10" t="str">
        <f t="shared" si="79"/>
        <v>music</v>
      </c>
      <c r="R885" s="10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2" hidden="1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0"/>
        <v>1</v>
      </c>
      <c r="P886" s="9">
        <f t="shared" si="78"/>
        <v>10</v>
      </c>
      <c r="Q886" s="10" t="str">
        <f t="shared" si="79"/>
        <v>music</v>
      </c>
      <c r="R886" s="10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2" hidden="1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0"/>
        <v>75</v>
      </c>
      <c r="P887" s="9">
        <f t="shared" si="78"/>
        <v>35.714285714285715</v>
      </c>
      <c r="Q887" s="10" t="str">
        <f t="shared" si="79"/>
        <v>music</v>
      </c>
      <c r="R887" s="10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3.2" hidden="1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0"/>
        <v>41</v>
      </c>
      <c r="P888" s="9">
        <f t="shared" si="78"/>
        <v>29.285714285714285</v>
      </c>
      <c r="Q888" s="10" t="str">
        <f t="shared" si="79"/>
        <v>music</v>
      </c>
      <c r="R888" s="10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2" hidden="1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0"/>
        <v>0</v>
      </c>
      <c r="P889" s="9" t="e">
        <f t="shared" si="78"/>
        <v>#DIV/0!</v>
      </c>
      <c r="Q889" s="10" t="str">
        <f t="shared" si="79"/>
        <v>music</v>
      </c>
      <c r="R889" s="10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7.6" hidden="1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0"/>
        <v>7.1999999999999993</v>
      </c>
      <c r="P890" s="9">
        <f t="shared" si="78"/>
        <v>18</v>
      </c>
      <c r="Q890" s="10" t="str">
        <f t="shared" si="79"/>
        <v>music</v>
      </c>
      <c r="R890" s="1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2" hidden="1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0"/>
        <v>9.4412800000000008</v>
      </c>
      <c r="P891" s="9">
        <f t="shared" si="78"/>
        <v>73.760000000000005</v>
      </c>
      <c r="Q891" s="10" t="str">
        <f t="shared" si="79"/>
        <v>music</v>
      </c>
      <c r="R891" s="10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7.6" hidden="1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0"/>
        <v>4.1666666666666661</v>
      </c>
      <c r="P892" s="9">
        <f t="shared" si="78"/>
        <v>31.25</v>
      </c>
      <c r="Q892" s="10" t="str">
        <f t="shared" si="79"/>
        <v>music</v>
      </c>
      <c r="R892" s="10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2" hidden="1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0"/>
        <v>3.25</v>
      </c>
      <c r="P893" s="9">
        <f t="shared" si="78"/>
        <v>28.888888888888889</v>
      </c>
      <c r="Q893" s="10" t="str">
        <f t="shared" si="79"/>
        <v>music</v>
      </c>
      <c r="R893" s="10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2" hidden="1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0"/>
        <v>40.75</v>
      </c>
      <c r="P894" s="9">
        <f t="shared" si="78"/>
        <v>143.8235294117647</v>
      </c>
      <c r="Q894" s="10" t="str">
        <f t="shared" si="79"/>
        <v>music</v>
      </c>
      <c r="R894" s="10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2" hidden="1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0"/>
        <v>10</v>
      </c>
      <c r="P895" s="9">
        <f t="shared" si="78"/>
        <v>40</v>
      </c>
      <c r="Q895" s="10" t="str">
        <f t="shared" si="79"/>
        <v>music</v>
      </c>
      <c r="R895" s="10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2" hidden="1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0"/>
        <v>39.17</v>
      </c>
      <c r="P896" s="9">
        <f t="shared" si="78"/>
        <v>147.81132075471697</v>
      </c>
      <c r="Q896" s="10" t="str">
        <f t="shared" si="79"/>
        <v>music</v>
      </c>
      <c r="R896" s="10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3.2" hidden="1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0"/>
        <v>2.4375</v>
      </c>
      <c r="P897" s="9">
        <f t="shared" si="78"/>
        <v>27.857142857142858</v>
      </c>
      <c r="Q897" s="10" t="str">
        <f t="shared" si="79"/>
        <v>music</v>
      </c>
      <c r="R897" s="10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3.2" hidden="1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0"/>
        <v>40</v>
      </c>
      <c r="P898" s="9">
        <f t="shared" ref="P898:P961" si="84">AVERAGE(PLEDGED/BACKERS_COUNT)</f>
        <v>44.444444444444443</v>
      </c>
      <c r="Q898" s="10" t="str">
        <f t="shared" ref="Q898:Q961" si="85">LEFT(N898,FIND("/",N898)-1)</f>
        <v>music</v>
      </c>
      <c r="R898" s="10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3.2" hidden="1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6">(E899/D899)*100</f>
        <v>0</v>
      </c>
      <c r="P899" s="9" t="e">
        <f t="shared" si="84"/>
        <v>#DIV/0!</v>
      </c>
      <c r="Q899" s="10" t="str">
        <f t="shared" si="85"/>
        <v>music</v>
      </c>
      <c r="R899" s="10" t="str">
        <f t="shared" ref="R899:R962" si="87">RIGHT(N899, LEN(N899)-FIND("/", 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2" hidden="1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6"/>
        <v>2.8000000000000003</v>
      </c>
      <c r="P900" s="9">
        <f t="shared" si="84"/>
        <v>35</v>
      </c>
      <c r="Q900" s="10" t="str">
        <f t="shared" si="85"/>
        <v>music</v>
      </c>
      <c r="R900" s="1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2" hidden="1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6"/>
        <v>37.333333333333336</v>
      </c>
      <c r="P901" s="9">
        <f t="shared" si="84"/>
        <v>35</v>
      </c>
      <c r="Q901" s="10" t="str">
        <f t="shared" si="85"/>
        <v>music</v>
      </c>
      <c r="R901" s="10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8.8" hidden="1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6"/>
        <v>0.42</v>
      </c>
      <c r="P902" s="9">
        <f t="shared" si="84"/>
        <v>10.5</v>
      </c>
      <c r="Q902" s="10" t="str">
        <f t="shared" si="85"/>
        <v>music</v>
      </c>
      <c r="R902" s="10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7.6" hidden="1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6"/>
        <v>0</v>
      </c>
      <c r="P903" s="9" t="e">
        <f t="shared" si="84"/>
        <v>#DIV/0!</v>
      </c>
      <c r="Q903" s="10" t="str">
        <f t="shared" si="85"/>
        <v>music</v>
      </c>
      <c r="R903" s="10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7.6" hidden="1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6"/>
        <v>0.3</v>
      </c>
      <c r="P904" s="9">
        <f t="shared" si="84"/>
        <v>30</v>
      </c>
      <c r="Q904" s="10" t="str">
        <f t="shared" si="85"/>
        <v>music</v>
      </c>
      <c r="R904" s="10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2" hidden="1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6"/>
        <v>3.2</v>
      </c>
      <c r="P905" s="9">
        <f t="shared" si="84"/>
        <v>40</v>
      </c>
      <c r="Q905" s="10" t="str">
        <f t="shared" si="85"/>
        <v>music</v>
      </c>
      <c r="R905" s="10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2" hidden="1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6"/>
        <v>0.30199999999999999</v>
      </c>
      <c r="P906" s="9">
        <f t="shared" si="84"/>
        <v>50.333333333333336</v>
      </c>
      <c r="Q906" s="10" t="str">
        <f t="shared" si="85"/>
        <v>music</v>
      </c>
      <c r="R906" s="10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2" hidden="1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6"/>
        <v>3.0153846153846153</v>
      </c>
      <c r="P907" s="9">
        <f t="shared" si="84"/>
        <v>32.666666666666664</v>
      </c>
      <c r="Q907" s="10" t="str">
        <f t="shared" si="85"/>
        <v>music</v>
      </c>
      <c r="R907" s="10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8.8" hidden="1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6"/>
        <v>0</v>
      </c>
      <c r="P908" s="9" t="e">
        <f t="shared" si="84"/>
        <v>#DIV/0!</v>
      </c>
      <c r="Q908" s="10" t="str">
        <f t="shared" si="85"/>
        <v>music</v>
      </c>
      <c r="R908" s="10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28.8" hidden="1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6"/>
        <v>0</v>
      </c>
      <c r="P909" s="9" t="e">
        <f t="shared" si="84"/>
        <v>#DIV/0!</v>
      </c>
      <c r="Q909" s="10" t="str">
        <f t="shared" si="85"/>
        <v>music</v>
      </c>
      <c r="R909" s="10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2" hidden="1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6"/>
        <v>0</v>
      </c>
      <c r="P910" s="9" t="e">
        <f t="shared" si="84"/>
        <v>#DIV/0!</v>
      </c>
      <c r="Q910" s="10" t="str">
        <f t="shared" si="85"/>
        <v>music</v>
      </c>
      <c r="R910" s="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7.6" hidden="1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6"/>
        <v>3.25</v>
      </c>
      <c r="P911" s="9">
        <f t="shared" si="84"/>
        <v>65</v>
      </c>
      <c r="Q911" s="10" t="str">
        <f t="shared" si="85"/>
        <v>music</v>
      </c>
      <c r="R911" s="10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2" hidden="1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6"/>
        <v>22.363636363636363</v>
      </c>
      <c r="P912" s="9">
        <f t="shared" si="84"/>
        <v>24.6</v>
      </c>
      <c r="Q912" s="10" t="str">
        <f t="shared" si="85"/>
        <v>music</v>
      </c>
      <c r="R912" s="10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2" hidden="1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6"/>
        <v>0</v>
      </c>
      <c r="P913" s="9" t="e">
        <f t="shared" si="84"/>
        <v>#DIV/0!</v>
      </c>
      <c r="Q913" s="10" t="str">
        <f t="shared" si="85"/>
        <v>music</v>
      </c>
      <c r="R913" s="10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2" hidden="1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6"/>
        <v>0.85714285714285721</v>
      </c>
      <c r="P914" s="9">
        <f t="shared" si="84"/>
        <v>15</v>
      </c>
      <c r="Q914" s="10" t="str">
        <f t="shared" si="85"/>
        <v>music</v>
      </c>
      <c r="R914" s="10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2" hidden="1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6"/>
        <v>6.6066666666666665</v>
      </c>
      <c r="P915" s="9">
        <f t="shared" si="84"/>
        <v>82.583333333333329</v>
      </c>
      <c r="Q915" s="10" t="str">
        <f t="shared" si="85"/>
        <v>music</v>
      </c>
      <c r="R915" s="10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2" hidden="1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6"/>
        <v>0</v>
      </c>
      <c r="P916" s="9" t="e">
        <f t="shared" si="84"/>
        <v>#DIV/0!</v>
      </c>
      <c r="Q916" s="10" t="str">
        <f t="shared" si="85"/>
        <v>music</v>
      </c>
      <c r="R916" s="10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2" hidden="1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6"/>
        <v>5.7692307692307692</v>
      </c>
      <c r="P917" s="9">
        <f t="shared" si="84"/>
        <v>41.666666666666664</v>
      </c>
      <c r="Q917" s="10" t="str">
        <f t="shared" si="85"/>
        <v>music</v>
      </c>
      <c r="R917" s="10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2" hidden="1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6"/>
        <v>0</v>
      </c>
      <c r="P918" s="9" t="e">
        <f t="shared" si="84"/>
        <v>#DIV/0!</v>
      </c>
      <c r="Q918" s="10" t="str">
        <f t="shared" si="85"/>
        <v>music</v>
      </c>
      <c r="R918" s="10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3.2" hidden="1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6"/>
        <v>0.6</v>
      </c>
      <c r="P919" s="9">
        <f t="shared" si="84"/>
        <v>30</v>
      </c>
      <c r="Q919" s="10" t="str">
        <f t="shared" si="85"/>
        <v>music</v>
      </c>
      <c r="R919" s="10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7.6" hidden="1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6"/>
        <v>5.0256410256410255</v>
      </c>
      <c r="P920" s="9">
        <f t="shared" si="84"/>
        <v>19.600000000000001</v>
      </c>
      <c r="Q920" s="10" t="str">
        <f t="shared" si="85"/>
        <v>music</v>
      </c>
      <c r="R920" s="1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6"/>
        <v>0.5</v>
      </c>
      <c r="P921" s="9">
        <f t="shared" si="84"/>
        <v>100</v>
      </c>
      <c r="Q921" s="10" t="str">
        <f t="shared" si="85"/>
        <v>music</v>
      </c>
      <c r="R921" s="10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2" hidden="1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6"/>
        <v>0</v>
      </c>
      <c r="P922" s="9" t="e">
        <f t="shared" si="84"/>
        <v>#DIV/0!</v>
      </c>
      <c r="Q922" s="10" t="str">
        <f t="shared" si="85"/>
        <v>music</v>
      </c>
      <c r="R922" s="10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3.2" hidden="1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6"/>
        <v>30.9</v>
      </c>
      <c r="P923" s="9">
        <f t="shared" si="84"/>
        <v>231.75</v>
      </c>
      <c r="Q923" s="10" t="str">
        <f t="shared" si="85"/>
        <v>music</v>
      </c>
      <c r="R923" s="10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2" hidden="1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6"/>
        <v>21.037037037037038</v>
      </c>
      <c r="P924" s="9">
        <f t="shared" si="84"/>
        <v>189.33333333333334</v>
      </c>
      <c r="Q924" s="10" t="str">
        <f t="shared" si="85"/>
        <v>music</v>
      </c>
      <c r="R924" s="10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2" hidden="1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6"/>
        <v>2.1999999999999997</v>
      </c>
      <c r="P925" s="9">
        <f t="shared" si="84"/>
        <v>55</v>
      </c>
      <c r="Q925" s="10" t="str">
        <f t="shared" si="85"/>
        <v>music</v>
      </c>
      <c r="R925" s="10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3.2" hidden="1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6"/>
        <v>10.9</v>
      </c>
      <c r="P926" s="9">
        <f t="shared" si="84"/>
        <v>21.8</v>
      </c>
      <c r="Q926" s="10" t="str">
        <f t="shared" si="85"/>
        <v>music</v>
      </c>
      <c r="R926" s="10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2" hidden="1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6"/>
        <v>2.666666666666667</v>
      </c>
      <c r="P927" s="9">
        <f t="shared" si="84"/>
        <v>32</v>
      </c>
      <c r="Q927" s="10" t="str">
        <f t="shared" si="85"/>
        <v>music</v>
      </c>
      <c r="R927" s="10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7.6" hidden="1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6"/>
        <v>0</v>
      </c>
      <c r="P928" s="9" t="e">
        <f t="shared" si="84"/>
        <v>#DIV/0!</v>
      </c>
      <c r="Q928" s="10" t="str">
        <f t="shared" si="85"/>
        <v>music</v>
      </c>
      <c r="R928" s="10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8.8" hidden="1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6"/>
        <v>0</v>
      </c>
      <c r="P929" s="9" t="e">
        <f t="shared" si="84"/>
        <v>#DIV/0!</v>
      </c>
      <c r="Q929" s="10" t="str">
        <f t="shared" si="85"/>
        <v>music</v>
      </c>
      <c r="R929" s="10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2" hidden="1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6"/>
        <v>10.86206896551724</v>
      </c>
      <c r="P930" s="9">
        <f t="shared" si="84"/>
        <v>56.25</v>
      </c>
      <c r="Q930" s="10" t="str">
        <f t="shared" si="85"/>
        <v>music</v>
      </c>
      <c r="R930" s="1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2" hidden="1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6"/>
        <v>0</v>
      </c>
      <c r="P931" s="9" t="e">
        <f t="shared" si="84"/>
        <v>#DIV/0!</v>
      </c>
      <c r="Q931" s="10" t="str">
        <f t="shared" si="85"/>
        <v>music</v>
      </c>
      <c r="R931" s="10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7.6" hidden="1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6"/>
        <v>38.333333333333336</v>
      </c>
      <c r="P932" s="9">
        <f t="shared" si="84"/>
        <v>69</v>
      </c>
      <c r="Q932" s="10" t="str">
        <f t="shared" si="85"/>
        <v>music</v>
      </c>
      <c r="R932" s="10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2" hidden="1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6"/>
        <v>6.5500000000000007</v>
      </c>
      <c r="P933" s="9">
        <f t="shared" si="84"/>
        <v>18.714285714285715</v>
      </c>
      <c r="Q933" s="10" t="str">
        <f t="shared" si="85"/>
        <v>music</v>
      </c>
      <c r="R933" s="10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8.8" hidden="1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6"/>
        <v>14.536842105263158</v>
      </c>
      <c r="P934" s="9">
        <f t="shared" si="84"/>
        <v>46.033333333333331</v>
      </c>
      <c r="Q934" s="10" t="str">
        <f t="shared" si="85"/>
        <v>music</v>
      </c>
      <c r="R934" s="10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2" hidden="1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6"/>
        <v>6</v>
      </c>
      <c r="P935" s="9">
        <f t="shared" si="84"/>
        <v>60</v>
      </c>
      <c r="Q935" s="10" t="str">
        <f t="shared" si="85"/>
        <v>music</v>
      </c>
      <c r="R935" s="10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2" hidden="1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6"/>
        <v>30.4</v>
      </c>
      <c r="P936" s="9">
        <f t="shared" si="84"/>
        <v>50.666666666666664</v>
      </c>
      <c r="Q936" s="10" t="str">
        <f t="shared" si="85"/>
        <v>music</v>
      </c>
      <c r="R936" s="10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2" hidden="1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6"/>
        <v>1.4285714285714286</v>
      </c>
      <c r="P937" s="9">
        <f t="shared" si="84"/>
        <v>25</v>
      </c>
      <c r="Q937" s="10" t="str">
        <f t="shared" si="85"/>
        <v>music</v>
      </c>
      <c r="R937" s="10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2" hidden="1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6"/>
        <v>0</v>
      </c>
      <c r="P938" s="9" t="e">
        <f t="shared" si="84"/>
        <v>#DIV/0!</v>
      </c>
      <c r="Q938" s="10" t="str">
        <f t="shared" si="85"/>
        <v>music</v>
      </c>
      <c r="R938" s="10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2" hidden="1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6"/>
        <v>1.1428571428571428</v>
      </c>
      <c r="P939" s="9">
        <f t="shared" si="84"/>
        <v>20</v>
      </c>
      <c r="Q939" s="10" t="str">
        <f t="shared" si="85"/>
        <v>music</v>
      </c>
      <c r="R939" s="10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2" hidden="1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6"/>
        <v>0.35714285714285715</v>
      </c>
      <c r="P940" s="9">
        <f t="shared" si="84"/>
        <v>25</v>
      </c>
      <c r="Q940" s="10" t="str">
        <f t="shared" si="85"/>
        <v>music</v>
      </c>
      <c r="R940" s="1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2" hidden="1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6"/>
        <v>1.4545454545454546</v>
      </c>
      <c r="P941" s="9">
        <f t="shared" si="84"/>
        <v>20</v>
      </c>
      <c r="Q941" s="10" t="str">
        <f t="shared" si="85"/>
        <v>music</v>
      </c>
      <c r="R941" s="10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2" hidden="1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6"/>
        <v>17.155555555555555</v>
      </c>
      <c r="P942" s="9">
        <f t="shared" si="84"/>
        <v>110.28571428571429</v>
      </c>
      <c r="Q942" s="10" t="str">
        <f t="shared" si="85"/>
        <v>technology</v>
      </c>
      <c r="R942" s="10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7.6" hidden="1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6"/>
        <v>2.3220000000000001</v>
      </c>
      <c r="P943" s="9">
        <f t="shared" si="84"/>
        <v>37.451612903225808</v>
      </c>
      <c r="Q943" s="10" t="str">
        <f t="shared" si="85"/>
        <v>technology</v>
      </c>
      <c r="R943" s="10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7.6" hidden="1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6"/>
        <v>8.9066666666666663</v>
      </c>
      <c r="P944" s="9">
        <f t="shared" si="84"/>
        <v>41.75</v>
      </c>
      <c r="Q944" s="10" t="str">
        <f t="shared" si="85"/>
        <v>technology</v>
      </c>
      <c r="R944" s="10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8.8" hidden="1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6"/>
        <v>9.6333333333333346</v>
      </c>
      <c r="P945" s="9">
        <f t="shared" si="84"/>
        <v>24.083333333333332</v>
      </c>
      <c r="Q945" s="10" t="str">
        <f t="shared" si="85"/>
        <v>technology</v>
      </c>
      <c r="R945" s="10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2" hidden="1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6"/>
        <v>13.325999999999999</v>
      </c>
      <c r="P946" s="9">
        <f t="shared" si="84"/>
        <v>69.40625</v>
      </c>
      <c r="Q946" s="10" t="str">
        <f t="shared" si="85"/>
        <v>technology</v>
      </c>
      <c r="R946" s="10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2" hidden="1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6"/>
        <v>2.484</v>
      </c>
      <c r="P947" s="9">
        <f t="shared" si="84"/>
        <v>155.25</v>
      </c>
      <c r="Q947" s="10" t="str">
        <f t="shared" si="85"/>
        <v>technology</v>
      </c>
      <c r="R947" s="10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2" hidden="1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6"/>
        <v>1.9066666666666665</v>
      </c>
      <c r="P948" s="9">
        <f t="shared" si="84"/>
        <v>57.2</v>
      </c>
      <c r="Q948" s="10" t="str">
        <f t="shared" si="85"/>
        <v>technology</v>
      </c>
      <c r="R948" s="10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3.2" hidden="1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6"/>
        <v>0</v>
      </c>
      <c r="P949" s="9" t="e">
        <f t="shared" si="84"/>
        <v>#DIV/0!</v>
      </c>
      <c r="Q949" s="10" t="str">
        <f t="shared" si="85"/>
        <v>technology</v>
      </c>
      <c r="R949" s="10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7.6" hidden="1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6"/>
        <v>12</v>
      </c>
      <c r="P950" s="9">
        <f t="shared" si="84"/>
        <v>60</v>
      </c>
      <c r="Q950" s="10" t="str">
        <f t="shared" si="85"/>
        <v>technology</v>
      </c>
      <c r="R950" s="1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2" hidden="1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6"/>
        <v>1.365</v>
      </c>
      <c r="P951" s="9">
        <f t="shared" si="84"/>
        <v>39</v>
      </c>
      <c r="Q951" s="10" t="str">
        <f t="shared" si="85"/>
        <v>technology</v>
      </c>
      <c r="R951" s="10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2" hidden="1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6"/>
        <v>28.04</v>
      </c>
      <c r="P952" s="9">
        <f t="shared" si="84"/>
        <v>58.416666666666664</v>
      </c>
      <c r="Q952" s="10" t="str">
        <f t="shared" si="85"/>
        <v>technology</v>
      </c>
      <c r="R952" s="10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6"/>
        <v>38.39</v>
      </c>
      <c r="P953" s="9">
        <f t="shared" si="84"/>
        <v>158.63636363636363</v>
      </c>
      <c r="Q953" s="10" t="str">
        <f t="shared" si="85"/>
        <v>technology</v>
      </c>
      <c r="R953" s="10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8.8" hidden="1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6"/>
        <v>39.942857142857143</v>
      </c>
      <c r="P954" s="9">
        <f t="shared" si="84"/>
        <v>99.857142857142861</v>
      </c>
      <c r="Q954" s="10" t="str">
        <f t="shared" si="85"/>
        <v>technology</v>
      </c>
      <c r="R954" s="10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2" hidden="1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6"/>
        <v>0.84</v>
      </c>
      <c r="P955" s="9">
        <f t="shared" si="84"/>
        <v>25.2</v>
      </c>
      <c r="Q955" s="10" t="str">
        <f t="shared" si="85"/>
        <v>technology</v>
      </c>
      <c r="R955" s="10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2" hidden="1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6"/>
        <v>43.406666666666666</v>
      </c>
      <c r="P956" s="9">
        <f t="shared" si="84"/>
        <v>89.191780821917803</v>
      </c>
      <c r="Q956" s="10" t="str">
        <f t="shared" si="85"/>
        <v>technology</v>
      </c>
      <c r="R956" s="10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2" hidden="1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6"/>
        <v>5.6613333333333333</v>
      </c>
      <c r="P957" s="9">
        <f t="shared" si="84"/>
        <v>182.6236559139785</v>
      </c>
      <c r="Q957" s="10" t="str">
        <f t="shared" si="85"/>
        <v>technology</v>
      </c>
      <c r="R957" s="10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7.6" hidden="1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6"/>
        <v>1.722</v>
      </c>
      <c r="P958" s="9">
        <f t="shared" si="84"/>
        <v>50.647058823529413</v>
      </c>
      <c r="Q958" s="10" t="str">
        <f t="shared" si="85"/>
        <v>technology</v>
      </c>
      <c r="R958" s="10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8.8" hidden="1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6"/>
        <v>1.9416666666666664</v>
      </c>
      <c r="P959" s="9">
        <f t="shared" si="84"/>
        <v>33.285714285714285</v>
      </c>
      <c r="Q959" s="10" t="str">
        <f t="shared" si="85"/>
        <v>technology</v>
      </c>
      <c r="R959" s="10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7.6" hidden="1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6"/>
        <v>11.328275684711327</v>
      </c>
      <c r="P960" s="9">
        <f t="shared" si="84"/>
        <v>51.823529411764703</v>
      </c>
      <c r="Q960" s="10" t="str">
        <f t="shared" si="85"/>
        <v>technology</v>
      </c>
      <c r="R960" s="1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2" hidden="1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6"/>
        <v>38.86</v>
      </c>
      <c r="P961" s="9">
        <f t="shared" si="84"/>
        <v>113.62573099415205</v>
      </c>
      <c r="Q961" s="10" t="str">
        <f t="shared" si="85"/>
        <v>technology</v>
      </c>
      <c r="R961" s="10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2" hidden="1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6"/>
        <v>46.100628930817614</v>
      </c>
      <c r="P962" s="9">
        <f t="shared" ref="P962:P1025" si="90">AVERAGE(PLEDGED/BACKERS_COUNT)</f>
        <v>136.46276595744681</v>
      </c>
      <c r="Q962" s="10" t="str">
        <f t="shared" ref="Q962:Q1025" si="91">LEFT(N962,FIND("/",N962)-1)</f>
        <v>technology</v>
      </c>
      <c r="R962" s="10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2" hidden="1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2">(E963/D963)*100</f>
        <v>42.188421052631583</v>
      </c>
      <c r="P963" s="9">
        <f t="shared" si="90"/>
        <v>364.35454545454547</v>
      </c>
      <c r="Q963" s="10" t="str">
        <f t="shared" si="91"/>
        <v>technology</v>
      </c>
      <c r="R963" s="10" t="str">
        <f t="shared" ref="R963:R1026" si="93">RIGHT(N963, LEN(N963)-FIND("/", 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2" hidden="1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2"/>
        <v>28.48</v>
      </c>
      <c r="P964" s="9">
        <f t="shared" si="90"/>
        <v>19.243243243243242</v>
      </c>
      <c r="Q964" s="10" t="str">
        <f t="shared" si="91"/>
        <v>technology</v>
      </c>
      <c r="R964" s="10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8.8" hidden="1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2"/>
        <v>1.077142857142857</v>
      </c>
      <c r="P965" s="9">
        <f t="shared" si="90"/>
        <v>41.888888888888886</v>
      </c>
      <c r="Q965" s="10" t="str">
        <f t="shared" si="91"/>
        <v>technology</v>
      </c>
      <c r="R965" s="10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3.2" hidden="1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2"/>
        <v>0.79909090909090907</v>
      </c>
      <c r="P966" s="9">
        <f t="shared" si="90"/>
        <v>30.310344827586206</v>
      </c>
      <c r="Q966" s="10" t="str">
        <f t="shared" si="91"/>
        <v>technology</v>
      </c>
      <c r="R966" s="10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2" hidden="1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2"/>
        <v>1.1919999999999999</v>
      </c>
      <c r="P967" s="9">
        <f t="shared" si="90"/>
        <v>49.666666666666664</v>
      </c>
      <c r="Q967" s="10" t="str">
        <f t="shared" si="91"/>
        <v>technology</v>
      </c>
      <c r="R967" s="10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2" hidden="1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2"/>
        <v>14.799999999999999</v>
      </c>
      <c r="P968" s="9">
        <f t="shared" si="90"/>
        <v>59.2</v>
      </c>
      <c r="Q968" s="10" t="str">
        <f t="shared" si="91"/>
        <v>technology</v>
      </c>
      <c r="R968" s="10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2" hidden="1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2"/>
        <v>17.810000000000002</v>
      </c>
      <c r="P969" s="9">
        <f t="shared" si="90"/>
        <v>43.97530864197531</v>
      </c>
      <c r="Q969" s="10" t="str">
        <f t="shared" si="91"/>
        <v>technology</v>
      </c>
      <c r="R969" s="10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2" hidden="1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2"/>
        <v>1.325</v>
      </c>
      <c r="P970" s="9">
        <f t="shared" si="90"/>
        <v>26.5</v>
      </c>
      <c r="Q970" s="10" t="str">
        <f t="shared" si="91"/>
        <v>technology</v>
      </c>
      <c r="R970" s="1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8.8" hidden="1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2"/>
        <v>46.666666666666664</v>
      </c>
      <c r="P971" s="9">
        <f t="shared" si="90"/>
        <v>1272.7272727272727</v>
      </c>
      <c r="Q971" s="10" t="str">
        <f t="shared" si="91"/>
        <v>technology</v>
      </c>
      <c r="R971" s="10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7.6" hidden="1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2"/>
        <v>45.92</v>
      </c>
      <c r="P972" s="9">
        <f t="shared" si="90"/>
        <v>164</v>
      </c>
      <c r="Q972" s="10" t="str">
        <f t="shared" si="91"/>
        <v>technology</v>
      </c>
      <c r="R972" s="10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2" hidden="1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2"/>
        <v>0.22599999999999998</v>
      </c>
      <c r="P973" s="9">
        <f t="shared" si="90"/>
        <v>45.2</v>
      </c>
      <c r="Q973" s="10" t="str">
        <f t="shared" si="91"/>
        <v>technology</v>
      </c>
      <c r="R973" s="10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2" hidden="1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2"/>
        <v>34.625</v>
      </c>
      <c r="P974" s="9">
        <f t="shared" si="90"/>
        <v>153.88888888888889</v>
      </c>
      <c r="Q974" s="10" t="str">
        <f t="shared" si="91"/>
        <v>technology</v>
      </c>
      <c r="R974" s="10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3.2" hidden="1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2"/>
        <v>2.0549999999999997</v>
      </c>
      <c r="P975" s="9">
        <f t="shared" si="90"/>
        <v>51.375</v>
      </c>
      <c r="Q975" s="10" t="str">
        <f t="shared" si="91"/>
        <v>technology</v>
      </c>
      <c r="R975" s="10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2" hidden="1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2"/>
        <v>0.55999999999999994</v>
      </c>
      <c r="P976" s="9">
        <f t="shared" si="90"/>
        <v>93.333333333333329</v>
      </c>
      <c r="Q976" s="10" t="str">
        <f t="shared" si="91"/>
        <v>technology</v>
      </c>
      <c r="R976" s="10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2" hidden="1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2"/>
        <v>2.6069999999999998</v>
      </c>
      <c r="P977" s="9">
        <f t="shared" si="90"/>
        <v>108.625</v>
      </c>
      <c r="Q977" s="10" t="str">
        <f t="shared" si="91"/>
        <v>technology</v>
      </c>
      <c r="R977" s="10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2" hidden="1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2"/>
        <v>1.9259999999999999</v>
      </c>
      <c r="P978" s="9">
        <f t="shared" si="90"/>
        <v>160.5</v>
      </c>
      <c r="Q978" s="10" t="str">
        <f t="shared" si="91"/>
        <v>technology</v>
      </c>
      <c r="R978" s="10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2" hidden="1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2"/>
        <v>33.666666666666664</v>
      </c>
      <c r="P979" s="9">
        <f t="shared" si="90"/>
        <v>75.75</v>
      </c>
      <c r="Q979" s="10" t="str">
        <f t="shared" si="91"/>
        <v>technology</v>
      </c>
      <c r="R979" s="10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2" hidden="1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2"/>
        <v>56.263267182990241</v>
      </c>
      <c r="P980" s="9">
        <f t="shared" si="90"/>
        <v>790.83739837398377</v>
      </c>
      <c r="Q980" s="10" t="str">
        <f t="shared" si="91"/>
        <v>technology</v>
      </c>
      <c r="R980" s="1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3.2" hidden="1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2"/>
        <v>82.817599999999999</v>
      </c>
      <c r="P981" s="9">
        <f t="shared" si="90"/>
        <v>301.93916666666667</v>
      </c>
      <c r="Q981" s="10" t="str">
        <f t="shared" si="91"/>
        <v>technology</v>
      </c>
      <c r="R981" s="10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7.6" hidden="1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2"/>
        <v>14.860000000000001</v>
      </c>
      <c r="P982" s="9">
        <f t="shared" si="90"/>
        <v>47.935483870967744</v>
      </c>
      <c r="Q982" s="10" t="str">
        <f t="shared" si="91"/>
        <v>technology</v>
      </c>
      <c r="R982" s="10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7.6" hidden="1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2"/>
        <v>1.2375123751237513E-2</v>
      </c>
      <c r="P983" s="9">
        <f t="shared" si="90"/>
        <v>2.75</v>
      </c>
      <c r="Q983" s="10" t="str">
        <f t="shared" si="91"/>
        <v>technology</v>
      </c>
      <c r="R983" s="10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8.8" hidden="1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2"/>
        <v>1.7142857142857144E-2</v>
      </c>
      <c r="P984" s="9">
        <f t="shared" si="90"/>
        <v>1</v>
      </c>
      <c r="Q984" s="10" t="str">
        <f t="shared" si="91"/>
        <v>technology</v>
      </c>
      <c r="R984" s="10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7.6" hidden="1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2"/>
        <v>29.506136117214709</v>
      </c>
      <c r="P985" s="9">
        <f t="shared" si="90"/>
        <v>171.79329608938548</v>
      </c>
      <c r="Q985" s="10" t="str">
        <f t="shared" si="91"/>
        <v>technology</v>
      </c>
      <c r="R985" s="10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" hidden="1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2"/>
        <v>1.06</v>
      </c>
      <c r="P986" s="9">
        <f t="shared" si="90"/>
        <v>35.333333333333336</v>
      </c>
      <c r="Q986" s="10" t="str">
        <f t="shared" si="91"/>
        <v>technology</v>
      </c>
      <c r="R986" s="10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2" hidden="1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2"/>
        <v>6.293333333333333</v>
      </c>
      <c r="P987" s="9">
        <f t="shared" si="90"/>
        <v>82.086956521739125</v>
      </c>
      <c r="Q987" s="10" t="str">
        <f t="shared" si="91"/>
        <v>technology</v>
      </c>
      <c r="R987" s="10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7.6" hidden="1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2"/>
        <v>12.75</v>
      </c>
      <c r="P988" s="9">
        <f t="shared" si="90"/>
        <v>110.8695652173913</v>
      </c>
      <c r="Q988" s="10" t="str">
        <f t="shared" si="91"/>
        <v>technology</v>
      </c>
      <c r="R988" s="10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2" hidden="1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2"/>
        <v>13.22</v>
      </c>
      <c r="P989" s="9">
        <f t="shared" si="90"/>
        <v>161.21951219512195</v>
      </c>
      <c r="Q989" s="10" t="str">
        <f t="shared" si="91"/>
        <v>technology</v>
      </c>
      <c r="R989" s="10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7.6" hidden="1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2"/>
        <v>0</v>
      </c>
      <c r="P990" s="9" t="e">
        <f t="shared" si="90"/>
        <v>#DIV/0!</v>
      </c>
      <c r="Q990" s="10" t="str">
        <f t="shared" si="91"/>
        <v>technology</v>
      </c>
      <c r="R990" s="1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8.8" hidden="1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2"/>
        <v>16.77</v>
      </c>
      <c r="P991" s="9">
        <f t="shared" si="90"/>
        <v>52.40625</v>
      </c>
      <c r="Q991" s="10" t="str">
        <f t="shared" si="91"/>
        <v>technology</v>
      </c>
      <c r="R991" s="10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2" hidden="1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2"/>
        <v>0.104</v>
      </c>
      <c r="P992" s="9">
        <f t="shared" si="90"/>
        <v>13</v>
      </c>
      <c r="Q992" s="10" t="str">
        <f t="shared" si="91"/>
        <v>technology</v>
      </c>
      <c r="R992" s="10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" hidden="1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2"/>
        <v>4.24</v>
      </c>
      <c r="P993" s="9">
        <f t="shared" si="90"/>
        <v>30.285714285714285</v>
      </c>
      <c r="Q993" s="10" t="str">
        <f t="shared" si="91"/>
        <v>technology</v>
      </c>
      <c r="R993" s="10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2" hidden="1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2"/>
        <v>0.46699999999999997</v>
      </c>
      <c r="P994" s="9">
        <f t="shared" si="90"/>
        <v>116.75</v>
      </c>
      <c r="Q994" s="10" t="str">
        <f t="shared" si="91"/>
        <v>technology</v>
      </c>
      <c r="R994" s="10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2" hidden="1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2"/>
        <v>25.087142857142858</v>
      </c>
      <c r="P995" s="9">
        <f t="shared" si="90"/>
        <v>89.59693877551021</v>
      </c>
      <c r="Q995" s="10" t="str">
        <f t="shared" si="91"/>
        <v>technology</v>
      </c>
      <c r="R995" s="10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7.6" hidden="1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2"/>
        <v>2.3345000000000002</v>
      </c>
      <c r="P996" s="9">
        <f t="shared" si="90"/>
        <v>424.45454545454544</v>
      </c>
      <c r="Q996" s="10" t="str">
        <f t="shared" si="91"/>
        <v>technology</v>
      </c>
      <c r="R996" s="10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2" hidden="1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2"/>
        <v>7.26</v>
      </c>
      <c r="P997" s="9">
        <f t="shared" si="90"/>
        <v>80.666666666666671</v>
      </c>
      <c r="Q997" s="10" t="str">
        <f t="shared" si="91"/>
        <v>technology</v>
      </c>
      <c r="R997" s="10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28.8" hidden="1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2"/>
        <v>1.625</v>
      </c>
      <c r="P998" s="9">
        <f t="shared" si="90"/>
        <v>13</v>
      </c>
      <c r="Q998" s="10" t="str">
        <f t="shared" si="91"/>
        <v>technology</v>
      </c>
      <c r="R998" s="10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8.8" hidden="1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2"/>
        <v>1.3</v>
      </c>
      <c r="P999" s="9">
        <f t="shared" si="90"/>
        <v>8.125</v>
      </c>
      <c r="Q999" s="10" t="str">
        <f t="shared" si="91"/>
        <v>technology</v>
      </c>
      <c r="R999" s="10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2" hidden="1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2"/>
        <v>58.558333333333337</v>
      </c>
      <c r="P1000" s="9">
        <f t="shared" si="90"/>
        <v>153.42794759825327</v>
      </c>
      <c r="Q1000" s="10" t="str">
        <f t="shared" si="91"/>
        <v>technology</v>
      </c>
      <c r="R1000" s="1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2" hidden="1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2"/>
        <v>7.7886666666666677</v>
      </c>
      <c r="P1001" s="9">
        <f t="shared" si="90"/>
        <v>292.07499999999999</v>
      </c>
      <c r="Q1001" s="10" t="str">
        <f t="shared" si="91"/>
        <v>technology</v>
      </c>
      <c r="R1001" s="10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2" hidden="1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2"/>
        <v>2.2157147647256061</v>
      </c>
      <c r="P1002" s="9">
        <f t="shared" si="90"/>
        <v>3304</v>
      </c>
      <c r="Q1002" s="10" t="str">
        <f t="shared" si="91"/>
        <v>technology</v>
      </c>
      <c r="R1002" s="10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2"/>
        <v>104</v>
      </c>
      <c r="P1003" s="9">
        <f t="shared" si="90"/>
        <v>1300</v>
      </c>
      <c r="Q1003" s="10" t="str">
        <f t="shared" si="91"/>
        <v>technology</v>
      </c>
      <c r="R1003" s="10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2"/>
        <v>29.6029602960296</v>
      </c>
      <c r="P1004" s="9">
        <f t="shared" si="90"/>
        <v>134.54545454545453</v>
      </c>
      <c r="Q1004" s="10" t="str">
        <f t="shared" si="91"/>
        <v>technology</v>
      </c>
      <c r="R1004" s="10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2"/>
        <v>16.055</v>
      </c>
      <c r="P1005" s="9">
        <f t="shared" si="90"/>
        <v>214.06666666666666</v>
      </c>
      <c r="Q1005" s="10" t="str">
        <f t="shared" si="91"/>
        <v>technology</v>
      </c>
      <c r="R1005" s="10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8.8" hidden="1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2"/>
        <v>82.207999999999998</v>
      </c>
      <c r="P1006" s="9">
        <f t="shared" si="90"/>
        <v>216.33684210526314</v>
      </c>
      <c r="Q1006" s="10" t="str">
        <f t="shared" si="91"/>
        <v>technology</v>
      </c>
      <c r="R1006" s="10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2"/>
        <v>75.051000000000002</v>
      </c>
      <c r="P1007" s="9">
        <f t="shared" si="90"/>
        <v>932.31055900621118</v>
      </c>
      <c r="Q1007" s="10" t="str">
        <f t="shared" si="91"/>
        <v>technology</v>
      </c>
      <c r="R1007" s="10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2"/>
        <v>5.8500000000000005</v>
      </c>
      <c r="P1008" s="9">
        <f t="shared" si="90"/>
        <v>29.25</v>
      </c>
      <c r="Q1008" s="10" t="str">
        <f t="shared" si="91"/>
        <v>technology</v>
      </c>
      <c r="R1008" s="10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2" hidden="1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2"/>
        <v>44.32</v>
      </c>
      <c r="P1009" s="9">
        <f t="shared" si="90"/>
        <v>174.94736842105263</v>
      </c>
      <c r="Q1009" s="10" t="str">
        <f t="shared" si="91"/>
        <v>technology</v>
      </c>
      <c r="R1009" s="10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2"/>
        <v>0.26737967914438499</v>
      </c>
      <c r="P1010" s="9">
        <f t="shared" si="90"/>
        <v>250</v>
      </c>
      <c r="Q1010" s="10" t="str">
        <f t="shared" si="91"/>
        <v>technology</v>
      </c>
      <c r="R1010" s="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2"/>
        <v>13.13</v>
      </c>
      <c r="P1011" s="9">
        <f t="shared" si="90"/>
        <v>65</v>
      </c>
      <c r="Q1011" s="10" t="str">
        <f t="shared" si="91"/>
        <v>technology</v>
      </c>
      <c r="R1011" s="10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2"/>
        <v>0.19088937093275488</v>
      </c>
      <c r="P1012" s="9">
        <f t="shared" si="90"/>
        <v>55</v>
      </c>
      <c r="Q1012" s="10" t="str">
        <f t="shared" si="91"/>
        <v>technology</v>
      </c>
      <c r="R1012" s="10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2" hidden="1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2"/>
        <v>0.375</v>
      </c>
      <c r="P1013" s="9">
        <f t="shared" si="90"/>
        <v>75</v>
      </c>
      <c r="Q1013" s="10" t="str">
        <f t="shared" si="91"/>
        <v>technology</v>
      </c>
      <c r="R1013" s="10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2"/>
        <v>21535.021000000001</v>
      </c>
      <c r="P1014" s="9">
        <f t="shared" si="90"/>
        <v>1389.3561935483872</v>
      </c>
      <c r="Q1014" s="10" t="str">
        <f t="shared" si="91"/>
        <v>technology</v>
      </c>
      <c r="R1014" s="10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2"/>
        <v>34.527999999999999</v>
      </c>
      <c r="P1015" s="9">
        <f t="shared" si="90"/>
        <v>95.911111111111111</v>
      </c>
      <c r="Q1015" s="10" t="str">
        <f t="shared" si="91"/>
        <v>technology</v>
      </c>
      <c r="R1015" s="10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8.8" hidden="1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2"/>
        <v>30.599999999999998</v>
      </c>
      <c r="P1016" s="9">
        <f t="shared" si="90"/>
        <v>191.25</v>
      </c>
      <c r="Q1016" s="10" t="str">
        <f t="shared" si="91"/>
        <v>technology</v>
      </c>
      <c r="R1016" s="10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2"/>
        <v>2.666666666666667</v>
      </c>
      <c r="P1017" s="9">
        <f t="shared" si="90"/>
        <v>40</v>
      </c>
      <c r="Q1017" s="10" t="str">
        <f t="shared" si="91"/>
        <v>technology</v>
      </c>
      <c r="R1017" s="10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2" hidden="1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2"/>
        <v>2.8420000000000001</v>
      </c>
      <c r="P1018" s="9">
        <f t="shared" si="90"/>
        <v>74.78947368421052</v>
      </c>
      <c r="Q1018" s="10" t="str">
        <f t="shared" si="91"/>
        <v>technology</v>
      </c>
      <c r="R1018" s="10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3.2" hidden="1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2"/>
        <v>22.878799999999998</v>
      </c>
      <c r="P1019" s="9">
        <f t="shared" si="90"/>
        <v>161.11830985915492</v>
      </c>
      <c r="Q1019" s="10" t="str">
        <f t="shared" si="91"/>
        <v>technology</v>
      </c>
      <c r="R1019" s="10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2" hidden="1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2"/>
        <v>3.105</v>
      </c>
      <c r="P1020" s="9">
        <f t="shared" si="90"/>
        <v>88.714285714285708</v>
      </c>
      <c r="Q1020" s="10" t="str">
        <f t="shared" si="91"/>
        <v>technology</v>
      </c>
      <c r="R1020" s="1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2"/>
        <v>47.333333333333336</v>
      </c>
      <c r="P1021" s="9">
        <f t="shared" si="90"/>
        <v>53.25</v>
      </c>
      <c r="Q1021" s="10" t="str">
        <f t="shared" si="91"/>
        <v>technology</v>
      </c>
      <c r="R1021" s="10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2"/>
        <v>205.54838709677421</v>
      </c>
      <c r="P1022" s="9">
        <f t="shared" si="90"/>
        <v>106.2</v>
      </c>
      <c r="Q1022" s="10" t="str">
        <f t="shared" si="91"/>
        <v>music</v>
      </c>
      <c r="R1022" s="10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2"/>
        <v>351.80366666666669</v>
      </c>
      <c r="P1023" s="9">
        <f t="shared" si="90"/>
        <v>22.079728033472804</v>
      </c>
      <c r="Q1023" s="10" t="str">
        <f t="shared" si="91"/>
        <v>music</v>
      </c>
      <c r="R1023" s="10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2"/>
        <v>114.9</v>
      </c>
      <c r="P1024" s="9">
        <f t="shared" si="90"/>
        <v>31.054054054054053</v>
      </c>
      <c r="Q1024" s="10" t="str">
        <f t="shared" si="91"/>
        <v>music</v>
      </c>
      <c r="R1024" s="10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2"/>
        <v>237.15</v>
      </c>
      <c r="P1025" s="9">
        <f t="shared" si="90"/>
        <v>36.206106870229007</v>
      </c>
      <c r="Q1025" s="10" t="str">
        <f t="shared" si="91"/>
        <v>music</v>
      </c>
      <c r="R1025" s="10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2"/>
        <v>118.63774999999998</v>
      </c>
      <c r="P1026" s="9">
        <f t="shared" ref="P1026:P1089" si="96">AVERAGE(PLEDGED/BACKERS_COUNT)</f>
        <v>388.9762295081967</v>
      </c>
      <c r="Q1026" s="10" t="str">
        <f t="shared" ref="Q1026:Q1089" si="97">LEFT(N1026,FIND("/",N1026)-1)</f>
        <v>music</v>
      </c>
      <c r="R1026" s="10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8">(E1027/D1027)*100</f>
        <v>109.92831428571431</v>
      </c>
      <c r="P1027" s="9">
        <f t="shared" si="96"/>
        <v>71.848571428571432</v>
      </c>
      <c r="Q1027" s="10" t="str">
        <f t="shared" si="97"/>
        <v>music</v>
      </c>
      <c r="R1027" s="10" t="str">
        <f t="shared" ref="R1027:R1090" si="99">RIGHT(N1027, LEN(N1027)-FIND("/", 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8"/>
        <v>100.00828571428571</v>
      </c>
      <c r="P1028" s="9">
        <f t="shared" si="96"/>
        <v>57.381803278688523</v>
      </c>
      <c r="Q1028" s="10" t="str">
        <f t="shared" si="97"/>
        <v>music</v>
      </c>
      <c r="R1028" s="10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8"/>
        <v>103.09292094387415</v>
      </c>
      <c r="P1029" s="9">
        <f t="shared" si="96"/>
        <v>69.666666666666671</v>
      </c>
      <c r="Q1029" s="10" t="str">
        <f t="shared" si="97"/>
        <v>music</v>
      </c>
      <c r="R1029" s="10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8"/>
        <v>117.27000000000001</v>
      </c>
      <c r="P1030" s="9">
        <f t="shared" si="96"/>
        <v>45.988235294117644</v>
      </c>
      <c r="Q1030" s="10" t="str">
        <f t="shared" si="97"/>
        <v>music</v>
      </c>
      <c r="R1030" s="1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8"/>
        <v>111.75999999999999</v>
      </c>
      <c r="P1031" s="9">
        <f t="shared" si="96"/>
        <v>79.262411347517727</v>
      </c>
      <c r="Q1031" s="10" t="str">
        <f t="shared" si="97"/>
        <v>music</v>
      </c>
      <c r="R1031" s="10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8"/>
        <v>342.09999999999997</v>
      </c>
      <c r="P1032" s="9">
        <f t="shared" si="96"/>
        <v>43.031446540880502</v>
      </c>
      <c r="Q1032" s="10" t="str">
        <f t="shared" si="97"/>
        <v>music</v>
      </c>
      <c r="R1032" s="10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8"/>
        <v>107.4</v>
      </c>
      <c r="P1033" s="9">
        <f t="shared" si="96"/>
        <v>108.48484848484848</v>
      </c>
      <c r="Q1033" s="10" t="str">
        <f t="shared" si="97"/>
        <v>music</v>
      </c>
      <c r="R1033" s="10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8"/>
        <v>108.49703703703703</v>
      </c>
      <c r="P1034" s="9">
        <f t="shared" si="96"/>
        <v>61.029583333333335</v>
      </c>
      <c r="Q1034" s="10" t="str">
        <f t="shared" si="97"/>
        <v>music</v>
      </c>
      <c r="R1034" s="10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8"/>
        <v>102.86144578313252</v>
      </c>
      <c r="P1035" s="9">
        <f t="shared" si="96"/>
        <v>50.592592592592595</v>
      </c>
      <c r="Q1035" s="10" t="str">
        <f t="shared" si="97"/>
        <v>music</v>
      </c>
      <c r="R1035" s="10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8"/>
        <v>130.0018</v>
      </c>
      <c r="P1036" s="9">
        <f t="shared" si="96"/>
        <v>39.157168674698795</v>
      </c>
      <c r="Q1036" s="10" t="str">
        <f t="shared" si="97"/>
        <v>music</v>
      </c>
      <c r="R1036" s="10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8"/>
        <v>107.65217391304347</v>
      </c>
      <c r="P1037" s="9">
        <f t="shared" si="96"/>
        <v>65.15789473684211</v>
      </c>
      <c r="Q1037" s="10" t="str">
        <f t="shared" si="97"/>
        <v>music</v>
      </c>
      <c r="R1037" s="10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8"/>
        <v>112.36044444444444</v>
      </c>
      <c r="P1038" s="9">
        <f t="shared" si="96"/>
        <v>23.963127962085309</v>
      </c>
      <c r="Q1038" s="10" t="str">
        <f t="shared" si="97"/>
        <v>music</v>
      </c>
      <c r="R1038" s="10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8"/>
        <v>102.1</v>
      </c>
      <c r="P1039" s="9">
        <f t="shared" si="96"/>
        <v>48.61904761904762</v>
      </c>
      <c r="Q1039" s="10" t="str">
        <f t="shared" si="97"/>
        <v>music</v>
      </c>
      <c r="R1039" s="10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8"/>
        <v>145.33333333333334</v>
      </c>
      <c r="P1040" s="9">
        <f t="shared" si="96"/>
        <v>35.73770491803279</v>
      </c>
      <c r="Q1040" s="10" t="str">
        <f t="shared" si="97"/>
        <v>music</v>
      </c>
      <c r="R1040" s="1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8"/>
        <v>128.19999999999999</v>
      </c>
      <c r="P1041" s="9">
        <f t="shared" si="96"/>
        <v>21.366666666666667</v>
      </c>
      <c r="Q1041" s="10" t="str">
        <f t="shared" si="97"/>
        <v>music</v>
      </c>
      <c r="R1041" s="10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2" hidden="1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8"/>
        <v>0.29411764705882354</v>
      </c>
      <c r="P1042" s="9">
        <f t="shared" si="96"/>
        <v>250</v>
      </c>
      <c r="Q1042" s="10" t="str">
        <f t="shared" si="97"/>
        <v>journalism</v>
      </c>
      <c r="R1042" s="10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8"/>
        <v>0</v>
      </c>
      <c r="P1043" s="9" t="e">
        <f t="shared" si="96"/>
        <v>#DIV/0!</v>
      </c>
      <c r="Q1043" s="10" t="str">
        <f t="shared" si="97"/>
        <v>journalism</v>
      </c>
      <c r="R1043" s="10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8"/>
        <v>1.5384615384615385</v>
      </c>
      <c r="P1044" s="9">
        <f t="shared" si="96"/>
        <v>10</v>
      </c>
      <c r="Q1044" s="10" t="str">
        <f t="shared" si="97"/>
        <v>journalism</v>
      </c>
      <c r="R1044" s="10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2" hidden="1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8"/>
        <v>8.5370000000000008</v>
      </c>
      <c r="P1045" s="9">
        <f t="shared" si="96"/>
        <v>29.236301369863014</v>
      </c>
      <c r="Q1045" s="10" t="str">
        <f t="shared" si="97"/>
        <v>journalism</v>
      </c>
      <c r="R1045" s="10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8"/>
        <v>8.5714285714285715E-2</v>
      </c>
      <c r="P1046" s="9">
        <f t="shared" si="96"/>
        <v>3</v>
      </c>
      <c r="Q1046" s="10" t="str">
        <f t="shared" si="97"/>
        <v>journalism</v>
      </c>
      <c r="R1046" s="10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2" hidden="1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8"/>
        <v>2.6599999999999997</v>
      </c>
      <c r="P1047" s="9">
        <f t="shared" si="96"/>
        <v>33.25</v>
      </c>
      <c r="Q1047" s="10" t="str">
        <f t="shared" si="97"/>
        <v>journalism</v>
      </c>
      <c r="R1047" s="10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8"/>
        <v>0</v>
      </c>
      <c r="P1048" s="9" t="e">
        <f t="shared" si="96"/>
        <v>#DIV/0!</v>
      </c>
      <c r="Q1048" s="10" t="str">
        <f t="shared" si="97"/>
        <v>journalism</v>
      </c>
      <c r="R1048" s="10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8"/>
        <v>0.05</v>
      </c>
      <c r="P1049" s="9">
        <f t="shared" si="96"/>
        <v>1</v>
      </c>
      <c r="Q1049" s="10" t="str">
        <f t="shared" si="97"/>
        <v>journalism</v>
      </c>
      <c r="R1049" s="10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2" hidden="1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8"/>
        <v>1.4133333333333333</v>
      </c>
      <c r="P1050" s="9">
        <f t="shared" si="96"/>
        <v>53</v>
      </c>
      <c r="Q1050" s="10" t="str">
        <f t="shared" si="97"/>
        <v>journalism</v>
      </c>
      <c r="R1050" s="1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8"/>
        <v>0</v>
      </c>
      <c r="P1051" s="9" t="e">
        <f t="shared" si="96"/>
        <v>#DIV/0!</v>
      </c>
      <c r="Q1051" s="10" t="str">
        <f t="shared" si="97"/>
        <v>journalism</v>
      </c>
      <c r="R1051" s="10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8"/>
        <v>0</v>
      </c>
      <c r="P1052" s="9" t="e">
        <f t="shared" si="96"/>
        <v>#DIV/0!</v>
      </c>
      <c r="Q1052" s="10" t="str">
        <f t="shared" si="97"/>
        <v>journalism</v>
      </c>
      <c r="R1052" s="10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8"/>
        <v>0</v>
      </c>
      <c r="P1053" s="9" t="e">
        <f t="shared" si="96"/>
        <v>#DIV/0!</v>
      </c>
      <c r="Q1053" s="10" t="str">
        <f t="shared" si="97"/>
        <v>journalism</v>
      </c>
      <c r="R1053" s="10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8"/>
        <v>0</v>
      </c>
      <c r="P1054" s="9" t="e">
        <f t="shared" si="96"/>
        <v>#DIV/0!</v>
      </c>
      <c r="Q1054" s="10" t="str">
        <f t="shared" si="97"/>
        <v>journalism</v>
      </c>
      <c r="R1054" s="10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2" hidden="1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8"/>
        <v>1</v>
      </c>
      <c r="P1055" s="9">
        <f t="shared" si="96"/>
        <v>15</v>
      </c>
      <c r="Q1055" s="10" t="str">
        <f t="shared" si="97"/>
        <v>journalism</v>
      </c>
      <c r="R1055" s="10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8"/>
        <v>0</v>
      </c>
      <c r="P1056" s="9" t="e">
        <f t="shared" si="96"/>
        <v>#DIV/0!</v>
      </c>
      <c r="Q1056" s="10" t="str">
        <f t="shared" si="97"/>
        <v>journalism</v>
      </c>
      <c r="R1056" s="10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2" hidden="1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8"/>
        <v>0</v>
      </c>
      <c r="P1057" s="9" t="e">
        <f t="shared" si="96"/>
        <v>#DIV/0!</v>
      </c>
      <c r="Q1057" s="10" t="str">
        <f t="shared" si="97"/>
        <v>journalism</v>
      </c>
      <c r="R1057" s="10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8"/>
        <v>0</v>
      </c>
      <c r="P1058" s="9" t="e">
        <f t="shared" si="96"/>
        <v>#DIV/0!</v>
      </c>
      <c r="Q1058" s="10" t="str">
        <f t="shared" si="97"/>
        <v>journalism</v>
      </c>
      <c r="R1058" s="10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2" hidden="1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8"/>
        <v>0</v>
      </c>
      <c r="P1059" s="9" t="e">
        <f t="shared" si="96"/>
        <v>#DIV/0!</v>
      </c>
      <c r="Q1059" s="10" t="str">
        <f t="shared" si="97"/>
        <v>journalism</v>
      </c>
      <c r="R1059" s="10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2" hidden="1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8"/>
        <v>0</v>
      </c>
      <c r="P1060" s="9" t="e">
        <f t="shared" si="96"/>
        <v>#DIV/0!</v>
      </c>
      <c r="Q1060" s="10" t="str">
        <f t="shared" si="97"/>
        <v>journalism</v>
      </c>
      <c r="R1060" s="1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8"/>
        <v>0</v>
      </c>
      <c r="P1061" s="9" t="e">
        <f t="shared" si="96"/>
        <v>#DIV/0!</v>
      </c>
      <c r="Q1061" s="10" t="str">
        <f t="shared" si="97"/>
        <v>journalism</v>
      </c>
      <c r="R1061" s="10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2" hidden="1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8"/>
        <v>1</v>
      </c>
      <c r="P1062" s="9">
        <f t="shared" si="96"/>
        <v>50</v>
      </c>
      <c r="Q1062" s="10" t="str">
        <f t="shared" si="97"/>
        <v>journalism</v>
      </c>
      <c r="R1062" s="10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8"/>
        <v>0</v>
      </c>
      <c r="P1063" s="9" t="e">
        <f t="shared" si="96"/>
        <v>#DIV/0!</v>
      </c>
      <c r="Q1063" s="10" t="str">
        <f t="shared" si="97"/>
        <v>journalism</v>
      </c>
      <c r="R1063" s="10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8"/>
        <v>95.477386934673376</v>
      </c>
      <c r="P1064" s="9">
        <f t="shared" si="96"/>
        <v>47.5</v>
      </c>
      <c r="Q1064" s="10" t="str">
        <f t="shared" si="97"/>
        <v>journalism</v>
      </c>
      <c r="R1064" s="10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8"/>
        <v>0</v>
      </c>
      <c r="P1065" s="9" t="e">
        <f t="shared" si="96"/>
        <v>#DIV/0!</v>
      </c>
      <c r="Q1065" s="10" t="str">
        <f t="shared" si="97"/>
        <v>journalism</v>
      </c>
      <c r="R1065" s="10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2" hidden="1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8"/>
        <v>8.974444444444444</v>
      </c>
      <c r="P1066" s="9">
        <f t="shared" si="96"/>
        <v>65.666666666666671</v>
      </c>
      <c r="Q1066" s="10" t="str">
        <f t="shared" si="97"/>
        <v>games</v>
      </c>
      <c r="R1066" s="10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2" hidden="1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8"/>
        <v>2.7</v>
      </c>
      <c r="P1067" s="9">
        <f t="shared" si="96"/>
        <v>16.2</v>
      </c>
      <c r="Q1067" s="10" t="str">
        <f t="shared" si="97"/>
        <v>games</v>
      </c>
      <c r="R1067" s="10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2" hidden="1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8"/>
        <v>3.3673333333333333</v>
      </c>
      <c r="P1068" s="9">
        <f t="shared" si="96"/>
        <v>34.128378378378379</v>
      </c>
      <c r="Q1068" s="10" t="str">
        <f t="shared" si="97"/>
        <v>games</v>
      </c>
      <c r="R1068" s="10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2" hidden="1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8"/>
        <v>26</v>
      </c>
      <c r="P1069" s="9">
        <f t="shared" si="96"/>
        <v>13</v>
      </c>
      <c r="Q1069" s="10" t="str">
        <f t="shared" si="97"/>
        <v>games</v>
      </c>
      <c r="R1069" s="10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7.6" hidden="1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8"/>
        <v>0.15</v>
      </c>
      <c r="P1070" s="9">
        <f t="shared" si="96"/>
        <v>11.25</v>
      </c>
      <c r="Q1070" s="10" t="str">
        <f t="shared" si="97"/>
        <v>games</v>
      </c>
      <c r="R1070" s="1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2" hidden="1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8"/>
        <v>38.636363636363633</v>
      </c>
      <c r="P1071" s="9">
        <f t="shared" si="96"/>
        <v>40.476190476190474</v>
      </c>
      <c r="Q1071" s="10" t="str">
        <f t="shared" si="97"/>
        <v>games</v>
      </c>
      <c r="R1071" s="10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2" hidden="1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8"/>
        <v>0.70000000000000007</v>
      </c>
      <c r="P1072" s="9">
        <f t="shared" si="96"/>
        <v>35</v>
      </c>
      <c r="Q1072" s="10" t="str">
        <f t="shared" si="97"/>
        <v>games</v>
      </c>
      <c r="R1072" s="10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2" hidden="1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8"/>
        <v>0</v>
      </c>
      <c r="P1073" s="9" t="e">
        <f t="shared" si="96"/>
        <v>#DIV/0!</v>
      </c>
      <c r="Q1073" s="10" t="str">
        <f t="shared" si="97"/>
        <v>games</v>
      </c>
      <c r="R1073" s="10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3.2" hidden="1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8"/>
        <v>6.8000000000000005E-2</v>
      </c>
      <c r="P1074" s="9">
        <f t="shared" si="96"/>
        <v>12.75</v>
      </c>
      <c r="Q1074" s="10" t="str">
        <f t="shared" si="97"/>
        <v>games</v>
      </c>
      <c r="R1074" s="10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8.8" hidden="1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8"/>
        <v>1.3333333333333335</v>
      </c>
      <c r="P1075" s="9">
        <f t="shared" si="96"/>
        <v>10</v>
      </c>
      <c r="Q1075" s="10" t="str">
        <f t="shared" si="97"/>
        <v>games</v>
      </c>
      <c r="R1075" s="10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7.6" hidden="1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8"/>
        <v>6.3092592592592585</v>
      </c>
      <c r="P1076" s="9">
        <f t="shared" si="96"/>
        <v>113.56666666666666</v>
      </c>
      <c r="Q1076" s="10" t="str">
        <f t="shared" si="97"/>
        <v>games</v>
      </c>
      <c r="R1076" s="10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8.8" hidden="1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8"/>
        <v>4.5</v>
      </c>
      <c r="P1077" s="9">
        <f t="shared" si="96"/>
        <v>15</v>
      </c>
      <c r="Q1077" s="10" t="str">
        <f t="shared" si="97"/>
        <v>games</v>
      </c>
      <c r="R1077" s="10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2" hidden="1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8"/>
        <v>62.765333333333331</v>
      </c>
      <c r="P1078" s="9">
        <f t="shared" si="96"/>
        <v>48.281025641025643</v>
      </c>
      <c r="Q1078" s="10" t="str">
        <f t="shared" si="97"/>
        <v>games</v>
      </c>
      <c r="R1078" s="10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2" hidden="1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8"/>
        <v>29.376000000000001</v>
      </c>
      <c r="P1079" s="9">
        <f t="shared" si="96"/>
        <v>43.976047904191617</v>
      </c>
      <c r="Q1079" s="10" t="str">
        <f t="shared" si="97"/>
        <v>games</v>
      </c>
      <c r="R1079" s="10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7.6" hidden="1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8"/>
        <v>7.5</v>
      </c>
      <c r="P1080" s="9">
        <f t="shared" si="96"/>
        <v>9</v>
      </c>
      <c r="Q1080" s="10" t="str">
        <f t="shared" si="97"/>
        <v>games</v>
      </c>
      <c r="R1080" s="1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2" hidden="1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8"/>
        <v>2.6076923076923078</v>
      </c>
      <c r="P1081" s="9">
        <f t="shared" si="96"/>
        <v>37.666666666666664</v>
      </c>
      <c r="Q1081" s="10" t="str">
        <f t="shared" si="97"/>
        <v>games</v>
      </c>
      <c r="R1081" s="10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2" hidden="1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8"/>
        <v>9.1050000000000004</v>
      </c>
      <c r="P1082" s="9">
        <f t="shared" si="96"/>
        <v>18.581632653061224</v>
      </c>
      <c r="Q1082" s="10" t="str">
        <f t="shared" si="97"/>
        <v>games</v>
      </c>
      <c r="R1082" s="10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2" hidden="1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8"/>
        <v>1.7647058823529412E-2</v>
      </c>
      <c r="P1083" s="9">
        <f t="shared" si="96"/>
        <v>3</v>
      </c>
      <c r="Q1083" s="10" t="str">
        <f t="shared" si="97"/>
        <v>games</v>
      </c>
      <c r="R1083" s="10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2" hidden="1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8"/>
        <v>0.55999999999999994</v>
      </c>
      <c r="P1084" s="9">
        <f t="shared" si="96"/>
        <v>18.666666666666668</v>
      </c>
      <c r="Q1084" s="10" t="str">
        <f t="shared" si="97"/>
        <v>games</v>
      </c>
      <c r="R1084" s="10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3.2" hidden="1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8"/>
        <v>0.82000000000000006</v>
      </c>
      <c r="P1085" s="9">
        <f t="shared" si="96"/>
        <v>410</v>
      </c>
      <c r="Q1085" s="10" t="str">
        <f t="shared" si="97"/>
        <v>games</v>
      </c>
      <c r="R1085" s="10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8"/>
        <v>0</v>
      </c>
      <c r="P1086" s="9" t="e">
        <f t="shared" si="96"/>
        <v>#DIV/0!</v>
      </c>
      <c r="Q1086" s="10" t="str">
        <f t="shared" si="97"/>
        <v>games</v>
      </c>
      <c r="R1086" s="10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2" hidden="1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8"/>
        <v>3.42</v>
      </c>
      <c r="P1087" s="9">
        <f t="shared" si="96"/>
        <v>114</v>
      </c>
      <c r="Q1087" s="10" t="str">
        <f t="shared" si="97"/>
        <v>games</v>
      </c>
      <c r="R1087" s="10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8"/>
        <v>8.3333333333333343E-2</v>
      </c>
      <c r="P1088" s="9">
        <f t="shared" si="96"/>
        <v>7.5</v>
      </c>
      <c r="Q1088" s="10" t="str">
        <f t="shared" si="97"/>
        <v>games</v>
      </c>
      <c r="R1088" s="10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2" hidden="1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8"/>
        <v>0</v>
      </c>
      <c r="P1089" s="9" t="e">
        <f t="shared" si="96"/>
        <v>#DIV/0!</v>
      </c>
      <c r="Q1089" s="10" t="str">
        <f t="shared" si="97"/>
        <v>games</v>
      </c>
      <c r="R1089" s="10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8.8" hidden="1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8"/>
        <v>14.182977777777777</v>
      </c>
      <c r="P1090" s="9">
        <f t="shared" ref="P1090:P1153" si="102">AVERAGE(PLEDGED/BACKERS_COUNT)</f>
        <v>43.41727891156463</v>
      </c>
      <c r="Q1090" s="10" t="str">
        <f t="shared" ref="Q1090:Q1153" si="103">LEFT(N1090,FIND("/",N1090)-1)</f>
        <v>games</v>
      </c>
      <c r="R1090" s="1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8.8" hidden="1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4">(E1091/D1091)*100</f>
        <v>7.8266666666666662</v>
      </c>
      <c r="P1091" s="9">
        <f t="shared" si="102"/>
        <v>23.959183673469386</v>
      </c>
      <c r="Q1091" s="10" t="str">
        <f t="shared" si="103"/>
        <v>games</v>
      </c>
      <c r="R1091" s="10" t="str">
        <f t="shared" ref="R1091:R1154" si="105">RIGHT(N1091, LEN(N1091)-FIND("/", 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2" hidden="1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4"/>
        <v>3.8464497269020695E-2</v>
      </c>
      <c r="P1092" s="9">
        <f t="shared" si="102"/>
        <v>5</v>
      </c>
      <c r="Q1092" s="10" t="str">
        <f t="shared" si="103"/>
        <v>games</v>
      </c>
      <c r="R1092" s="10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2" hidden="1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4"/>
        <v>12.5</v>
      </c>
      <c r="P1093" s="9">
        <f t="shared" si="102"/>
        <v>12.5</v>
      </c>
      <c r="Q1093" s="10" t="str">
        <f t="shared" si="103"/>
        <v>games</v>
      </c>
      <c r="R1093" s="10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7.6" hidden="1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4"/>
        <v>1.05</v>
      </c>
      <c r="P1094" s="9">
        <f t="shared" si="102"/>
        <v>3</v>
      </c>
      <c r="Q1094" s="10" t="str">
        <f t="shared" si="103"/>
        <v>games</v>
      </c>
      <c r="R1094" s="10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2" hidden="1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4"/>
        <v>14.083333333333334</v>
      </c>
      <c r="P1095" s="9">
        <f t="shared" si="102"/>
        <v>10.5625</v>
      </c>
      <c r="Q1095" s="10" t="str">
        <f t="shared" si="103"/>
        <v>games</v>
      </c>
      <c r="R1095" s="10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2" hidden="1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4"/>
        <v>18.300055555555556</v>
      </c>
      <c r="P1096" s="9">
        <f t="shared" si="102"/>
        <v>122.00037037037038</v>
      </c>
      <c r="Q1096" s="10" t="str">
        <f t="shared" si="103"/>
        <v>games</v>
      </c>
      <c r="R1096" s="10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2" hidden="1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4"/>
        <v>5.0347999999999997</v>
      </c>
      <c r="P1097" s="9">
        <f t="shared" si="102"/>
        <v>267.80851063829789</v>
      </c>
      <c r="Q1097" s="10" t="str">
        <f t="shared" si="103"/>
        <v>games</v>
      </c>
      <c r="R1097" s="10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2" hidden="1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4"/>
        <v>17.933333333333334</v>
      </c>
      <c r="P1098" s="9">
        <f t="shared" si="102"/>
        <v>74.206896551724142</v>
      </c>
      <c r="Q1098" s="10" t="str">
        <f t="shared" si="103"/>
        <v>games</v>
      </c>
      <c r="R1098" s="10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2" hidden="1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4"/>
        <v>4.7E-2</v>
      </c>
      <c r="P1099" s="9">
        <f t="shared" si="102"/>
        <v>6.7142857142857144</v>
      </c>
      <c r="Q1099" s="10" t="str">
        <f t="shared" si="103"/>
        <v>games</v>
      </c>
      <c r="R1099" s="10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8.8" hidden="1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4"/>
        <v>7.2120000000000006</v>
      </c>
      <c r="P1100" s="9">
        <f t="shared" si="102"/>
        <v>81.954545454545453</v>
      </c>
      <c r="Q1100" s="10" t="str">
        <f t="shared" si="103"/>
        <v>games</v>
      </c>
      <c r="R1100" s="1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7.6" hidden="1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4"/>
        <v>0.5</v>
      </c>
      <c r="P1101" s="9">
        <f t="shared" si="102"/>
        <v>25</v>
      </c>
      <c r="Q1101" s="10" t="str">
        <f t="shared" si="103"/>
        <v>games</v>
      </c>
      <c r="R1101" s="10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2" hidden="1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4"/>
        <v>2.5</v>
      </c>
      <c r="P1102" s="9">
        <f t="shared" si="102"/>
        <v>10</v>
      </c>
      <c r="Q1102" s="10" t="str">
        <f t="shared" si="103"/>
        <v>games</v>
      </c>
      <c r="R1102" s="10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8.8" hidden="1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4"/>
        <v>4.1000000000000002E-2</v>
      </c>
      <c r="P1103" s="9">
        <f t="shared" si="102"/>
        <v>6.833333333333333</v>
      </c>
      <c r="Q1103" s="10" t="str">
        <f t="shared" si="103"/>
        <v>games</v>
      </c>
      <c r="R1103" s="10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3.2" hidden="1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4"/>
        <v>5.3125</v>
      </c>
      <c r="P1104" s="9">
        <f t="shared" si="102"/>
        <v>17.708333333333332</v>
      </c>
      <c r="Q1104" s="10" t="str">
        <f t="shared" si="103"/>
        <v>games</v>
      </c>
      <c r="R1104" s="10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2" hidden="1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4"/>
        <v>1.6199999999999999</v>
      </c>
      <c r="P1105" s="9">
        <f t="shared" si="102"/>
        <v>16.2</v>
      </c>
      <c r="Q1105" s="10" t="str">
        <f t="shared" si="103"/>
        <v>games</v>
      </c>
      <c r="R1105" s="10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2" hidden="1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4"/>
        <v>4.9516666666666671</v>
      </c>
      <c r="P1106" s="9">
        <f t="shared" si="102"/>
        <v>80.297297297297291</v>
      </c>
      <c r="Q1106" s="10" t="str">
        <f t="shared" si="103"/>
        <v>games</v>
      </c>
      <c r="R1106" s="10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7.6" hidden="1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4"/>
        <v>0.159</v>
      </c>
      <c r="P1107" s="9">
        <f t="shared" si="102"/>
        <v>71.55</v>
      </c>
      <c r="Q1107" s="10" t="str">
        <f t="shared" si="103"/>
        <v>games</v>
      </c>
      <c r="R1107" s="10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2" hidden="1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4"/>
        <v>41.25</v>
      </c>
      <c r="P1108" s="9">
        <f t="shared" si="102"/>
        <v>23.571428571428573</v>
      </c>
      <c r="Q1108" s="10" t="str">
        <f t="shared" si="103"/>
        <v>games</v>
      </c>
      <c r="R1108" s="10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7.6" hidden="1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4"/>
        <v>0</v>
      </c>
      <c r="P1109" s="9" t="e">
        <f t="shared" si="102"/>
        <v>#DIV/0!</v>
      </c>
      <c r="Q1109" s="10" t="str">
        <f t="shared" si="103"/>
        <v>games</v>
      </c>
      <c r="R1109" s="10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7.6" hidden="1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4"/>
        <v>2.93</v>
      </c>
      <c r="P1110" s="9">
        <f t="shared" si="102"/>
        <v>34.88095238095238</v>
      </c>
      <c r="Q1110" s="10" t="str">
        <f t="shared" si="103"/>
        <v>games</v>
      </c>
      <c r="R1110" s="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2" hidden="1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4"/>
        <v>0.44999999999999996</v>
      </c>
      <c r="P1111" s="9">
        <f t="shared" si="102"/>
        <v>15</v>
      </c>
      <c r="Q1111" s="10" t="str">
        <f t="shared" si="103"/>
        <v>games</v>
      </c>
      <c r="R1111" s="10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2" hidden="1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4"/>
        <v>0.51</v>
      </c>
      <c r="P1112" s="9">
        <f t="shared" si="102"/>
        <v>23.181818181818183</v>
      </c>
      <c r="Q1112" s="10" t="str">
        <f t="shared" si="103"/>
        <v>games</v>
      </c>
      <c r="R1112" s="10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2" hidden="1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4"/>
        <v>0.04</v>
      </c>
      <c r="P1113" s="9">
        <f t="shared" si="102"/>
        <v>1</v>
      </c>
      <c r="Q1113" s="10" t="str">
        <f t="shared" si="103"/>
        <v>games</v>
      </c>
      <c r="R1113" s="10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2" hidden="1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4"/>
        <v>35.537409090909087</v>
      </c>
      <c r="P1114" s="9">
        <f t="shared" si="102"/>
        <v>100.23371794871794</v>
      </c>
      <c r="Q1114" s="10" t="str">
        <f t="shared" si="103"/>
        <v>games</v>
      </c>
      <c r="R1114" s="10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2" hidden="1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4"/>
        <v>0.5</v>
      </c>
      <c r="P1115" s="9">
        <f t="shared" si="102"/>
        <v>5</v>
      </c>
      <c r="Q1115" s="10" t="str">
        <f t="shared" si="103"/>
        <v>games</v>
      </c>
      <c r="R1115" s="10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2" hidden="1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4"/>
        <v>0.16666666666666669</v>
      </c>
      <c r="P1116" s="9">
        <f t="shared" si="102"/>
        <v>3.3333333333333335</v>
      </c>
      <c r="Q1116" s="10" t="str">
        <f t="shared" si="103"/>
        <v>games</v>
      </c>
      <c r="R1116" s="10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3.2" hidden="1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4"/>
        <v>0.13250000000000001</v>
      </c>
      <c r="P1117" s="9">
        <f t="shared" si="102"/>
        <v>13.25</v>
      </c>
      <c r="Q1117" s="10" t="str">
        <f t="shared" si="103"/>
        <v>games</v>
      </c>
      <c r="R1117" s="10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2" hidden="1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4"/>
        <v>3.5704000000000007E-2</v>
      </c>
      <c r="P1118" s="9">
        <f t="shared" si="102"/>
        <v>17.852</v>
      </c>
      <c r="Q1118" s="10" t="str">
        <f t="shared" si="103"/>
        <v>games</v>
      </c>
      <c r="R1118" s="10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2" hidden="1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4"/>
        <v>8.3000000000000007</v>
      </c>
      <c r="P1119" s="9">
        <f t="shared" si="102"/>
        <v>10.375</v>
      </c>
      <c r="Q1119" s="10" t="str">
        <f t="shared" si="103"/>
        <v>games</v>
      </c>
      <c r="R1119" s="10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2" hidden="1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4"/>
        <v>2.4222222222222221</v>
      </c>
      <c r="P1120" s="9">
        <f t="shared" si="102"/>
        <v>36.333333333333336</v>
      </c>
      <c r="Q1120" s="10" t="str">
        <f t="shared" si="103"/>
        <v>games</v>
      </c>
      <c r="R1120" s="1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7.6" hidden="1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4"/>
        <v>0.23809523809523811</v>
      </c>
      <c r="P1121" s="9">
        <f t="shared" si="102"/>
        <v>5</v>
      </c>
      <c r="Q1121" s="10" t="str">
        <f t="shared" si="103"/>
        <v>games</v>
      </c>
      <c r="R1121" s="10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2" hidden="1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4"/>
        <v>0</v>
      </c>
      <c r="P1122" s="9" t="e">
        <f t="shared" si="102"/>
        <v>#DIV/0!</v>
      </c>
      <c r="Q1122" s="10" t="str">
        <f t="shared" si="103"/>
        <v>games</v>
      </c>
      <c r="R1122" s="10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2" hidden="1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4"/>
        <v>1.1599999999999999E-2</v>
      </c>
      <c r="P1123" s="9">
        <f t="shared" si="102"/>
        <v>5.8</v>
      </c>
      <c r="Q1123" s="10" t="str">
        <f t="shared" si="103"/>
        <v>games</v>
      </c>
      <c r="R1123" s="10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7.6" hidden="1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4"/>
        <v>0</v>
      </c>
      <c r="P1124" s="9" t="e">
        <f t="shared" si="102"/>
        <v>#DIV/0!</v>
      </c>
      <c r="Q1124" s="10" t="str">
        <f t="shared" si="103"/>
        <v>games</v>
      </c>
      <c r="R1124" s="10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2" hidden="1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4"/>
        <v>0.22</v>
      </c>
      <c r="P1125" s="9">
        <f t="shared" si="102"/>
        <v>3.6666666666666665</v>
      </c>
      <c r="Q1125" s="10" t="str">
        <f t="shared" si="103"/>
        <v>games</v>
      </c>
      <c r="R1125" s="10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2" hidden="1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4"/>
        <v>0.47222222222222221</v>
      </c>
      <c r="P1126" s="9">
        <f t="shared" si="102"/>
        <v>60.714285714285715</v>
      </c>
      <c r="Q1126" s="10" t="str">
        <f t="shared" si="103"/>
        <v>games</v>
      </c>
      <c r="R1126" s="10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3.2" hidden="1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4"/>
        <v>0</v>
      </c>
      <c r="P1127" s="9" t="e">
        <f t="shared" si="102"/>
        <v>#DIV/0!</v>
      </c>
      <c r="Q1127" s="10" t="str">
        <f t="shared" si="103"/>
        <v>games</v>
      </c>
      <c r="R1127" s="10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2" hidden="1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4"/>
        <v>0.5</v>
      </c>
      <c r="P1128" s="9">
        <f t="shared" si="102"/>
        <v>5</v>
      </c>
      <c r="Q1128" s="10" t="str">
        <f t="shared" si="103"/>
        <v>games</v>
      </c>
      <c r="R1128" s="10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7.6" hidden="1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4"/>
        <v>1.6714285714285713</v>
      </c>
      <c r="P1129" s="9">
        <f t="shared" si="102"/>
        <v>25.434782608695652</v>
      </c>
      <c r="Q1129" s="10" t="str">
        <f t="shared" si="103"/>
        <v>games</v>
      </c>
      <c r="R1129" s="10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4"/>
        <v>0.1</v>
      </c>
      <c r="P1130" s="9">
        <f t="shared" si="102"/>
        <v>1</v>
      </c>
      <c r="Q1130" s="10" t="str">
        <f t="shared" si="103"/>
        <v>games</v>
      </c>
      <c r="R1130" s="1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2" hidden="1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4"/>
        <v>0.105</v>
      </c>
      <c r="P1131" s="9">
        <f t="shared" si="102"/>
        <v>10.5</v>
      </c>
      <c r="Q1131" s="10" t="str">
        <f t="shared" si="103"/>
        <v>games</v>
      </c>
      <c r="R1131" s="10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2" hidden="1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4"/>
        <v>0.22</v>
      </c>
      <c r="P1132" s="9">
        <f t="shared" si="102"/>
        <v>3.6666666666666665</v>
      </c>
      <c r="Q1132" s="10" t="str">
        <f t="shared" si="103"/>
        <v>games</v>
      </c>
      <c r="R1132" s="10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2" hidden="1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4"/>
        <v>0</v>
      </c>
      <c r="P1133" s="9" t="e">
        <f t="shared" si="102"/>
        <v>#DIV/0!</v>
      </c>
      <c r="Q1133" s="10" t="str">
        <f t="shared" si="103"/>
        <v>games</v>
      </c>
      <c r="R1133" s="10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2" hidden="1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4"/>
        <v>14.38</v>
      </c>
      <c r="P1134" s="9">
        <f t="shared" si="102"/>
        <v>110.61538461538461</v>
      </c>
      <c r="Q1134" s="10" t="str">
        <f t="shared" si="103"/>
        <v>games</v>
      </c>
      <c r="R1134" s="10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2" hidden="1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4"/>
        <v>0.66666666666666674</v>
      </c>
      <c r="P1135" s="9">
        <f t="shared" si="102"/>
        <v>20</v>
      </c>
      <c r="Q1135" s="10" t="str">
        <f t="shared" si="103"/>
        <v>games</v>
      </c>
      <c r="R1135" s="10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2" hidden="1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4"/>
        <v>4.0000000000000001E-3</v>
      </c>
      <c r="P1136" s="9">
        <f t="shared" si="102"/>
        <v>1</v>
      </c>
      <c r="Q1136" s="10" t="str">
        <f t="shared" si="103"/>
        <v>games</v>
      </c>
      <c r="R1136" s="10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7.6" hidden="1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4"/>
        <v>5</v>
      </c>
      <c r="P1137" s="9">
        <f t="shared" si="102"/>
        <v>50</v>
      </c>
      <c r="Q1137" s="10" t="str">
        <f t="shared" si="103"/>
        <v>games</v>
      </c>
      <c r="R1137" s="10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2" hidden="1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4"/>
        <v>6.4439140811455857</v>
      </c>
      <c r="P1138" s="9">
        <f t="shared" si="102"/>
        <v>45</v>
      </c>
      <c r="Q1138" s="10" t="str">
        <f t="shared" si="103"/>
        <v>games</v>
      </c>
      <c r="R1138" s="10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2" hidden="1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4"/>
        <v>39.5</v>
      </c>
      <c r="P1139" s="9">
        <f t="shared" si="102"/>
        <v>253.2051282051282</v>
      </c>
      <c r="Q1139" s="10" t="str">
        <f t="shared" si="103"/>
        <v>games</v>
      </c>
      <c r="R1139" s="10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2" hidden="1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4"/>
        <v>0.35714285714285715</v>
      </c>
      <c r="P1140" s="9">
        <f t="shared" si="102"/>
        <v>31.25</v>
      </c>
      <c r="Q1140" s="10" t="str">
        <f t="shared" si="103"/>
        <v>games</v>
      </c>
      <c r="R1140" s="1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2" hidden="1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4"/>
        <v>6.25E-2</v>
      </c>
      <c r="P1141" s="9">
        <f t="shared" si="102"/>
        <v>5</v>
      </c>
      <c r="Q1141" s="10" t="str">
        <f t="shared" si="103"/>
        <v>games</v>
      </c>
      <c r="R1141" s="10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2" hidden="1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4"/>
        <v>0</v>
      </c>
      <c r="P1142" s="9" t="e">
        <f t="shared" si="102"/>
        <v>#DIV/0!</v>
      </c>
      <c r="Q1142" s="10" t="str">
        <f t="shared" si="103"/>
        <v>games</v>
      </c>
      <c r="R1142" s="10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4"/>
        <v>0</v>
      </c>
      <c r="P1143" s="9" t="e">
        <f t="shared" si="102"/>
        <v>#DIV/0!</v>
      </c>
      <c r="Q1143" s="10" t="str">
        <f t="shared" si="103"/>
        <v>games</v>
      </c>
      <c r="R1143" s="10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2" hidden="1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4"/>
        <v>0</v>
      </c>
      <c r="P1144" s="9" t="e">
        <f t="shared" si="102"/>
        <v>#DIV/0!</v>
      </c>
      <c r="Q1144" s="10" t="str">
        <f t="shared" si="103"/>
        <v>games</v>
      </c>
      <c r="R1144" s="10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2" hidden="1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4"/>
        <v>0.41333333333333333</v>
      </c>
      <c r="P1145" s="9">
        <f t="shared" si="102"/>
        <v>23.25</v>
      </c>
      <c r="Q1145" s="10" t="str">
        <f t="shared" si="103"/>
        <v>games</v>
      </c>
      <c r="R1145" s="10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2" hidden="1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4"/>
        <v>0</v>
      </c>
      <c r="P1146" s="9" t="e">
        <f t="shared" si="102"/>
        <v>#DIV/0!</v>
      </c>
      <c r="Q1146" s="10" t="str">
        <f t="shared" si="103"/>
        <v>food</v>
      </c>
      <c r="R1146" s="10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2" hidden="1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4"/>
        <v>0.125</v>
      </c>
      <c r="P1147" s="9">
        <f t="shared" si="102"/>
        <v>100</v>
      </c>
      <c r="Q1147" s="10" t="str">
        <f t="shared" si="103"/>
        <v>food</v>
      </c>
      <c r="R1147" s="10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2" hidden="1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4"/>
        <v>8.8333333333333339</v>
      </c>
      <c r="P1148" s="9">
        <f t="shared" si="102"/>
        <v>44.166666666666664</v>
      </c>
      <c r="Q1148" s="10" t="str">
        <f t="shared" si="103"/>
        <v>food</v>
      </c>
      <c r="R1148" s="10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2" hidden="1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4"/>
        <v>0</v>
      </c>
      <c r="P1149" s="9" t="e">
        <f t="shared" si="102"/>
        <v>#DIV/0!</v>
      </c>
      <c r="Q1149" s="10" t="str">
        <f t="shared" si="103"/>
        <v>food</v>
      </c>
      <c r="R1149" s="10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8.8" hidden="1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4"/>
        <v>0.48666666666666669</v>
      </c>
      <c r="P1150" s="9">
        <f t="shared" si="102"/>
        <v>24.333333333333332</v>
      </c>
      <c r="Q1150" s="10" t="str">
        <f t="shared" si="103"/>
        <v>food</v>
      </c>
      <c r="R1150" s="1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8.8" hidden="1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4"/>
        <v>0.15</v>
      </c>
      <c r="P1151" s="9">
        <f t="shared" si="102"/>
        <v>37.5</v>
      </c>
      <c r="Q1151" s="10" t="str">
        <f t="shared" si="103"/>
        <v>food</v>
      </c>
      <c r="R1151" s="10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8.8" hidden="1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4"/>
        <v>10.08</v>
      </c>
      <c r="P1152" s="9">
        <f t="shared" si="102"/>
        <v>42</v>
      </c>
      <c r="Q1152" s="10" t="str">
        <f t="shared" si="103"/>
        <v>food</v>
      </c>
      <c r="R1152" s="10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7.6" hidden="1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4"/>
        <v>0</v>
      </c>
      <c r="P1153" s="9" t="e">
        <f t="shared" si="102"/>
        <v>#DIV/0!</v>
      </c>
      <c r="Q1153" s="10" t="str">
        <f t="shared" si="103"/>
        <v>food</v>
      </c>
      <c r="R1153" s="10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4"/>
        <v>5.6937500000000005</v>
      </c>
      <c r="P1154" s="9">
        <f t="shared" ref="P1154:P1217" si="108">AVERAGE(PLEDGED/BACKERS_COUNT)</f>
        <v>60.733333333333334</v>
      </c>
      <c r="Q1154" s="10" t="str">
        <f t="shared" ref="Q1154:Q1217" si="109">LEFT(N1154,FIND("/",N1154)-1)</f>
        <v>food</v>
      </c>
      <c r="R1154" s="10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8.8" hidden="1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10">(E1155/D1155)*100</f>
        <v>0.625</v>
      </c>
      <c r="P1155" s="9">
        <f t="shared" si="108"/>
        <v>50</v>
      </c>
      <c r="Q1155" s="10" t="str">
        <f t="shared" si="109"/>
        <v>food</v>
      </c>
      <c r="R1155" s="10" t="str">
        <f t="shared" ref="R1155:R1218" si="111">RIGHT(N1155, LEN(N1155)-FIND("/", 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2" hidden="1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10"/>
        <v>6.5</v>
      </c>
      <c r="P1156" s="9">
        <f t="shared" si="108"/>
        <v>108.33333333333333</v>
      </c>
      <c r="Q1156" s="10" t="str">
        <f t="shared" si="109"/>
        <v>food</v>
      </c>
      <c r="R1156" s="10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2" hidden="1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10"/>
        <v>0.752</v>
      </c>
      <c r="P1157" s="9">
        <f t="shared" si="108"/>
        <v>23.5</v>
      </c>
      <c r="Q1157" s="10" t="str">
        <f t="shared" si="109"/>
        <v>food</v>
      </c>
      <c r="R1157" s="10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2" hidden="1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10"/>
        <v>0</v>
      </c>
      <c r="P1158" s="9" t="e">
        <f t="shared" si="108"/>
        <v>#DIV/0!</v>
      </c>
      <c r="Q1158" s="10" t="str">
        <f t="shared" si="109"/>
        <v>food</v>
      </c>
      <c r="R1158" s="10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2" hidden="1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10"/>
        <v>1.51</v>
      </c>
      <c r="P1159" s="9">
        <f t="shared" si="108"/>
        <v>50.333333333333336</v>
      </c>
      <c r="Q1159" s="10" t="str">
        <f t="shared" si="109"/>
        <v>food</v>
      </c>
      <c r="R1159" s="10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2" hidden="1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10"/>
        <v>0.46666666666666673</v>
      </c>
      <c r="P1160" s="9">
        <f t="shared" si="108"/>
        <v>11.666666666666666</v>
      </c>
      <c r="Q1160" s="10" t="str">
        <f t="shared" si="109"/>
        <v>food</v>
      </c>
      <c r="R1160" s="1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2" hidden="1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10"/>
        <v>0</v>
      </c>
      <c r="P1161" s="9" t="e">
        <f t="shared" si="108"/>
        <v>#DIV/0!</v>
      </c>
      <c r="Q1161" s="10" t="str">
        <f t="shared" si="109"/>
        <v>food</v>
      </c>
      <c r="R1161" s="10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2" hidden="1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10"/>
        <v>3.85</v>
      </c>
      <c r="P1162" s="9">
        <f t="shared" si="108"/>
        <v>60.789473684210527</v>
      </c>
      <c r="Q1162" s="10" t="str">
        <f t="shared" si="109"/>
        <v>food</v>
      </c>
      <c r="R1162" s="10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2" hidden="1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10"/>
        <v>0</v>
      </c>
      <c r="P1163" s="9" t="e">
        <f t="shared" si="108"/>
        <v>#DIV/0!</v>
      </c>
      <c r="Q1163" s="10" t="str">
        <f t="shared" si="109"/>
        <v>food</v>
      </c>
      <c r="R1163" s="10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7.6" hidden="1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10"/>
        <v>5.8333333333333341E-2</v>
      </c>
      <c r="P1164" s="9">
        <f t="shared" si="108"/>
        <v>17.5</v>
      </c>
      <c r="Q1164" s="10" t="str">
        <f t="shared" si="109"/>
        <v>food</v>
      </c>
      <c r="R1164" s="10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2" hidden="1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10"/>
        <v>0</v>
      </c>
      <c r="P1165" s="9" t="e">
        <f t="shared" si="108"/>
        <v>#DIV/0!</v>
      </c>
      <c r="Q1165" s="10" t="str">
        <f t="shared" si="109"/>
        <v>food</v>
      </c>
      <c r="R1165" s="10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7.6" hidden="1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10"/>
        <v>0</v>
      </c>
      <c r="P1166" s="9" t="e">
        <f t="shared" si="108"/>
        <v>#DIV/0!</v>
      </c>
      <c r="Q1166" s="10" t="str">
        <f t="shared" si="109"/>
        <v>food</v>
      </c>
      <c r="R1166" s="10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3.2" hidden="1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10"/>
        <v>20.705000000000002</v>
      </c>
      <c r="P1167" s="9">
        <f t="shared" si="108"/>
        <v>82.82</v>
      </c>
      <c r="Q1167" s="10" t="str">
        <f t="shared" si="109"/>
        <v>food</v>
      </c>
      <c r="R1167" s="10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2" hidden="1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10"/>
        <v>19.139999999999997</v>
      </c>
      <c r="P1168" s="9">
        <f t="shared" si="108"/>
        <v>358.875</v>
      </c>
      <c r="Q1168" s="10" t="str">
        <f t="shared" si="109"/>
        <v>food</v>
      </c>
      <c r="R1168" s="10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2" hidden="1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10"/>
        <v>1.6316666666666666</v>
      </c>
      <c r="P1169" s="9">
        <f t="shared" si="108"/>
        <v>61.1875</v>
      </c>
      <c r="Q1169" s="10" t="str">
        <f t="shared" si="109"/>
        <v>food</v>
      </c>
      <c r="R1169" s="10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2" hidden="1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10"/>
        <v>5.6666666666666661</v>
      </c>
      <c r="P1170" s="9">
        <f t="shared" si="108"/>
        <v>340</v>
      </c>
      <c r="Q1170" s="10" t="str">
        <f t="shared" si="109"/>
        <v>food</v>
      </c>
      <c r="R1170" s="1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2" hidden="1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10"/>
        <v>0.16999999999999998</v>
      </c>
      <c r="P1171" s="9">
        <f t="shared" si="108"/>
        <v>5.666666666666667</v>
      </c>
      <c r="Q1171" s="10" t="str">
        <f t="shared" si="109"/>
        <v>food</v>
      </c>
      <c r="R1171" s="10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2" hidden="1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10"/>
        <v>0.4</v>
      </c>
      <c r="P1172" s="9">
        <f t="shared" si="108"/>
        <v>50</v>
      </c>
      <c r="Q1172" s="10" t="str">
        <f t="shared" si="109"/>
        <v>food</v>
      </c>
      <c r="R1172" s="10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2" hidden="1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10"/>
        <v>0.1</v>
      </c>
      <c r="P1173" s="9">
        <f t="shared" si="108"/>
        <v>25</v>
      </c>
      <c r="Q1173" s="10" t="str">
        <f t="shared" si="109"/>
        <v>food</v>
      </c>
      <c r="R1173" s="10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8.8" hidden="1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10"/>
        <v>0</v>
      </c>
      <c r="P1174" s="9" t="e">
        <f t="shared" si="108"/>
        <v>#DIV/0!</v>
      </c>
      <c r="Q1174" s="10" t="str">
        <f t="shared" si="109"/>
        <v>food</v>
      </c>
      <c r="R1174" s="10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2" hidden="1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10"/>
        <v>2.4E-2</v>
      </c>
      <c r="P1175" s="9">
        <f t="shared" si="108"/>
        <v>30</v>
      </c>
      <c r="Q1175" s="10" t="str">
        <f t="shared" si="109"/>
        <v>food</v>
      </c>
      <c r="R1175" s="10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2" hidden="1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10"/>
        <v>5.9066666666666672</v>
      </c>
      <c r="P1176" s="9">
        <f t="shared" si="108"/>
        <v>46.631578947368418</v>
      </c>
      <c r="Q1176" s="10" t="str">
        <f t="shared" si="109"/>
        <v>food</v>
      </c>
      <c r="R1176" s="10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2" hidden="1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10"/>
        <v>2.9250000000000003</v>
      </c>
      <c r="P1177" s="9">
        <f t="shared" si="108"/>
        <v>65</v>
      </c>
      <c r="Q1177" s="10" t="str">
        <f t="shared" si="109"/>
        <v>food</v>
      </c>
      <c r="R1177" s="10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7.6" hidden="1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10"/>
        <v>5.7142857142857143E-3</v>
      </c>
      <c r="P1178" s="9">
        <f t="shared" si="108"/>
        <v>10</v>
      </c>
      <c r="Q1178" s="10" t="str">
        <f t="shared" si="109"/>
        <v>food</v>
      </c>
      <c r="R1178" s="10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2" hidden="1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10"/>
        <v>0</v>
      </c>
      <c r="P1179" s="9" t="e">
        <f t="shared" si="108"/>
        <v>#DIV/0!</v>
      </c>
      <c r="Q1179" s="10" t="str">
        <f t="shared" si="109"/>
        <v>food</v>
      </c>
      <c r="R1179" s="10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2" hidden="1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10"/>
        <v>6.6666666666666671E-3</v>
      </c>
      <c r="P1180" s="9">
        <f t="shared" si="108"/>
        <v>5</v>
      </c>
      <c r="Q1180" s="10" t="str">
        <f t="shared" si="109"/>
        <v>food</v>
      </c>
      <c r="R1180" s="1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2" hidden="1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10"/>
        <v>5.3333333333333339</v>
      </c>
      <c r="P1181" s="9">
        <f t="shared" si="108"/>
        <v>640</v>
      </c>
      <c r="Q1181" s="10" t="str">
        <f t="shared" si="109"/>
        <v>food</v>
      </c>
      <c r="R1181" s="10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2" hidden="1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10"/>
        <v>11.75</v>
      </c>
      <c r="P1182" s="9">
        <f t="shared" si="108"/>
        <v>69.117647058823536</v>
      </c>
      <c r="Q1182" s="10" t="str">
        <f t="shared" si="109"/>
        <v>food</v>
      </c>
      <c r="R1182" s="10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8.8" hidden="1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10"/>
        <v>8.0000000000000002E-3</v>
      </c>
      <c r="P1183" s="9">
        <f t="shared" si="108"/>
        <v>1.3333333333333333</v>
      </c>
      <c r="Q1183" s="10" t="str">
        <f t="shared" si="109"/>
        <v>food</v>
      </c>
      <c r="R1183" s="10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7.6" hidden="1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10"/>
        <v>4.2</v>
      </c>
      <c r="P1184" s="9">
        <f t="shared" si="108"/>
        <v>10.5</v>
      </c>
      <c r="Q1184" s="10" t="str">
        <f t="shared" si="109"/>
        <v>food</v>
      </c>
      <c r="R1184" s="10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2" hidden="1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10"/>
        <v>4</v>
      </c>
      <c r="P1185" s="9">
        <f t="shared" si="108"/>
        <v>33.333333333333336</v>
      </c>
      <c r="Q1185" s="10" t="str">
        <f t="shared" si="109"/>
        <v>food</v>
      </c>
      <c r="R1185" s="10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10"/>
        <v>104.93636363636362</v>
      </c>
      <c r="P1186" s="9">
        <f t="shared" si="108"/>
        <v>61.562666666666665</v>
      </c>
      <c r="Q1186" s="10" t="str">
        <f t="shared" si="109"/>
        <v>photography</v>
      </c>
      <c r="R1186" s="10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10"/>
        <v>105.44</v>
      </c>
      <c r="P1187" s="9">
        <f t="shared" si="108"/>
        <v>118.73873873873873</v>
      </c>
      <c r="Q1187" s="10" t="str">
        <f t="shared" si="109"/>
        <v>photography</v>
      </c>
      <c r="R1187" s="10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10"/>
        <v>106.73333333333332</v>
      </c>
      <c r="P1188" s="9">
        <f t="shared" si="108"/>
        <v>65.081300813008127</v>
      </c>
      <c r="Q1188" s="10" t="str">
        <f t="shared" si="109"/>
        <v>photography</v>
      </c>
      <c r="R1188" s="10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10"/>
        <v>104.12571428571428</v>
      </c>
      <c r="P1189" s="9">
        <f t="shared" si="108"/>
        <v>130.15714285714284</v>
      </c>
      <c r="Q1189" s="10" t="str">
        <f t="shared" si="109"/>
        <v>photography</v>
      </c>
      <c r="R1189" s="10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10"/>
        <v>160.54999999999998</v>
      </c>
      <c r="P1190" s="9">
        <f t="shared" si="108"/>
        <v>37.776470588235291</v>
      </c>
      <c r="Q1190" s="10" t="str">
        <f t="shared" si="109"/>
        <v>photography</v>
      </c>
      <c r="R1190" s="1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10"/>
        <v>107.77777777777777</v>
      </c>
      <c r="P1191" s="9">
        <f t="shared" si="108"/>
        <v>112.79069767441861</v>
      </c>
      <c r="Q1191" s="10" t="str">
        <f t="shared" si="109"/>
        <v>photography</v>
      </c>
      <c r="R1191" s="10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10"/>
        <v>135</v>
      </c>
      <c r="P1192" s="9">
        <f t="shared" si="108"/>
        <v>51.92307692307692</v>
      </c>
      <c r="Q1192" s="10" t="str">
        <f t="shared" si="109"/>
        <v>photography</v>
      </c>
      <c r="R1192" s="10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10"/>
        <v>109.07407407407408</v>
      </c>
      <c r="P1193" s="9">
        <f t="shared" si="108"/>
        <v>89.242424242424249</v>
      </c>
      <c r="Q1193" s="10" t="str">
        <f t="shared" si="109"/>
        <v>photography</v>
      </c>
      <c r="R1193" s="10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10"/>
        <v>290</v>
      </c>
      <c r="P1194" s="9">
        <f t="shared" si="108"/>
        <v>19.333333333333332</v>
      </c>
      <c r="Q1194" s="10" t="str">
        <f t="shared" si="109"/>
        <v>photography</v>
      </c>
      <c r="R1194" s="10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10"/>
        <v>103.95714285714286</v>
      </c>
      <c r="P1195" s="9">
        <f t="shared" si="108"/>
        <v>79.967032967032964</v>
      </c>
      <c r="Q1195" s="10" t="str">
        <f t="shared" si="109"/>
        <v>photography</v>
      </c>
      <c r="R1195" s="10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10"/>
        <v>322.24</v>
      </c>
      <c r="P1196" s="9">
        <f t="shared" si="108"/>
        <v>56.414565826330531</v>
      </c>
      <c r="Q1196" s="10" t="str">
        <f t="shared" si="109"/>
        <v>photography</v>
      </c>
      <c r="R1196" s="10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10"/>
        <v>135</v>
      </c>
      <c r="P1197" s="9">
        <f t="shared" si="108"/>
        <v>79.411764705882348</v>
      </c>
      <c r="Q1197" s="10" t="str">
        <f t="shared" si="109"/>
        <v>photography</v>
      </c>
      <c r="R1197" s="10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10"/>
        <v>269.91034482758624</v>
      </c>
      <c r="P1198" s="9">
        <f t="shared" si="108"/>
        <v>76.439453125</v>
      </c>
      <c r="Q1198" s="10" t="str">
        <f t="shared" si="109"/>
        <v>photography</v>
      </c>
      <c r="R1198" s="10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10"/>
        <v>253.29333333333332</v>
      </c>
      <c r="P1199" s="9">
        <f t="shared" si="108"/>
        <v>121</v>
      </c>
      <c r="Q1199" s="10" t="str">
        <f t="shared" si="109"/>
        <v>photography</v>
      </c>
      <c r="R1199" s="10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10"/>
        <v>260.59999999999997</v>
      </c>
      <c r="P1200" s="9">
        <f t="shared" si="108"/>
        <v>54.616766467065865</v>
      </c>
      <c r="Q1200" s="10" t="str">
        <f t="shared" si="109"/>
        <v>photography</v>
      </c>
      <c r="R1200" s="1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10"/>
        <v>101.31677953348381</v>
      </c>
      <c r="P1201" s="9">
        <f t="shared" si="108"/>
        <v>299.22222222222223</v>
      </c>
      <c r="Q1201" s="10" t="str">
        <f t="shared" si="109"/>
        <v>photography</v>
      </c>
      <c r="R1201" s="10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10"/>
        <v>125.60416666666667</v>
      </c>
      <c r="P1202" s="9">
        <f t="shared" si="108"/>
        <v>58.533980582524272</v>
      </c>
      <c r="Q1202" s="10" t="str">
        <f t="shared" si="109"/>
        <v>photography</v>
      </c>
      <c r="R1202" s="10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10"/>
        <v>102.43783333333334</v>
      </c>
      <c r="P1203" s="9">
        <f t="shared" si="108"/>
        <v>55.371801801801809</v>
      </c>
      <c r="Q1203" s="10" t="str">
        <f t="shared" si="109"/>
        <v>photography</v>
      </c>
      <c r="R1203" s="10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10"/>
        <v>199.244</v>
      </c>
      <c r="P1204" s="9">
        <f t="shared" si="108"/>
        <v>183.80442804428046</v>
      </c>
      <c r="Q1204" s="10" t="str">
        <f t="shared" si="109"/>
        <v>photography</v>
      </c>
      <c r="R1204" s="10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10"/>
        <v>102.45398773006136</v>
      </c>
      <c r="P1205" s="9">
        <f t="shared" si="108"/>
        <v>165.34653465346534</v>
      </c>
      <c r="Q1205" s="10" t="str">
        <f t="shared" si="109"/>
        <v>photography</v>
      </c>
      <c r="R1205" s="10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10"/>
        <v>102.94615384615385</v>
      </c>
      <c r="P1206" s="9">
        <f t="shared" si="108"/>
        <v>234.78947368421052</v>
      </c>
      <c r="Q1206" s="10" t="str">
        <f t="shared" si="109"/>
        <v>photography</v>
      </c>
      <c r="R1206" s="10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10"/>
        <v>100.86153846153847</v>
      </c>
      <c r="P1207" s="9">
        <f t="shared" si="108"/>
        <v>211.48387096774192</v>
      </c>
      <c r="Q1207" s="10" t="str">
        <f t="shared" si="109"/>
        <v>photography</v>
      </c>
      <c r="R1207" s="10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10"/>
        <v>114.99999999999999</v>
      </c>
      <c r="P1208" s="9">
        <f t="shared" si="108"/>
        <v>32.34375</v>
      </c>
      <c r="Q1208" s="10" t="str">
        <f t="shared" si="109"/>
        <v>photography</v>
      </c>
      <c r="R1208" s="10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10"/>
        <v>104.16766467065868</v>
      </c>
      <c r="P1209" s="9">
        <f t="shared" si="108"/>
        <v>123.37588652482269</v>
      </c>
      <c r="Q1209" s="10" t="str">
        <f t="shared" si="109"/>
        <v>photography</v>
      </c>
      <c r="R1209" s="10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0"/>
        <v>155.29999999999998</v>
      </c>
      <c r="P1210" s="9">
        <f t="shared" si="108"/>
        <v>207.06666666666666</v>
      </c>
      <c r="Q1210" s="10" t="str">
        <f t="shared" si="109"/>
        <v>photography</v>
      </c>
      <c r="R1210" s="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0"/>
        <v>106</v>
      </c>
      <c r="P1211" s="9">
        <f t="shared" si="108"/>
        <v>138.2608695652174</v>
      </c>
      <c r="Q1211" s="10" t="str">
        <f t="shared" si="109"/>
        <v>photography</v>
      </c>
      <c r="R1211" s="10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0"/>
        <v>254.31499999999997</v>
      </c>
      <c r="P1212" s="9">
        <f t="shared" si="108"/>
        <v>493.81553398058253</v>
      </c>
      <c r="Q1212" s="10" t="str">
        <f t="shared" si="109"/>
        <v>photography</v>
      </c>
      <c r="R1212" s="10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0"/>
        <v>101.1</v>
      </c>
      <c r="P1213" s="9">
        <f t="shared" si="108"/>
        <v>168.5</v>
      </c>
      <c r="Q1213" s="10" t="str">
        <f t="shared" si="109"/>
        <v>photography</v>
      </c>
      <c r="R1213" s="10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0"/>
        <v>129.04</v>
      </c>
      <c r="P1214" s="9">
        <f t="shared" si="108"/>
        <v>38.867469879518069</v>
      </c>
      <c r="Q1214" s="10" t="str">
        <f t="shared" si="109"/>
        <v>photography</v>
      </c>
      <c r="R1214" s="10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0"/>
        <v>102.23076923076924</v>
      </c>
      <c r="P1215" s="9">
        <f t="shared" si="108"/>
        <v>61.527777777777779</v>
      </c>
      <c r="Q1215" s="10" t="str">
        <f t="shared" si="109"/>
        <v>photography</v>
      </c>
      <c r="R1215" s="10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0"/>
        <v>131.80000000000001</v>
      </c>
      <c r="P1216" s="9">
        <f t="shared" si="108"/>
        <v>105.44</v>
      </c>
      <c r="Q1216" s="10" t="str">
        <f t="shared" si="109"/>
        <v>photography</v>
      </c>
      <c r="R1216" s="10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0"/>
        <v>786.0802000000001</v>
      </c>
      <c r="P1217" s="9">
        <f t="shared" si="108"/>
        <v>71.592003642987251</v>
      </c>
      <c r="Q1217" s="10" t="str">
        <f t="shared" si="109"/>
        <v>photography</v>
      </c>
      <c r="R1217" s="10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0"/>
        <v>145.70000000000002</v>
      </c>
      <c r="P1218" s="9">
        <f t="shared" ref="P1218:P1281" si="114">AVERAGE(PLEDGED/BACKERS_COUNT)</f>
        <v>91.882882882882882</v>
      </c>
      <c r="Q1218" s="10" t="str">
        <f t="shared" ref="Q1218:Q1281" si="115">LEFT(N1218,FIND("/",N1218)-1)</f>
        <v>photography</v>
      </c>
      <c r="R1218" s="10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6">(E1219/D1219)*100</f>
        <v>102.60000000000001</v>
      </c>
      <c r="P1219" s="9">
        <f t="shared" si="114"/>
        <v>148.57377049180329</v>
      </c>
      <c r="Q1219" s="10" t="str">
        <f t="shared" si="115"/>
        <v>photography</v>
      </c>
      <c r="R1219" s="10" t="str">
        <f t="shared" ref="R1219:R1282" si="117">RIGHT(N1219, LEN(N1219)-FIND("/", 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6"/>
        <v>172.27777777777777</v>
      </c>
      <c r="P1220" s="9">
        <f t="shared" si="114"/>
        <v>174.2134831460674</v>
      </c>
      <c r="Q1220" s="10" t="str">
        <f t="shared" si="115"/>
        <v>photography</v>
      </c>
      <c r="R1220" s="1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6"/>
        <v>159.16819571865443</v>
      </c>
      <c r="P1221" s="9">
        <f t="shared" si="114"/>
        <v>102.86166007905139</v>
      </c>
      <c r="Q1221" s="10" t="str">
        <f t="shared" si="115"/>
        <v>photography</v>
      </c>
      <c r="R1221" s="10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6"/>
        <v>103.76666666666668</v>
      </c>
      <c r="P1222" s="9">
        <f t="shared" si="114"/>
        <v>111.17857142857143</v>
      </c>
      <c r="Q1222" s="10" t="str">
        <f t="shared" si="115"/>
        <v>photography</v>
      </c>
      <c r="R1222" s="10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6"/>
        <v>111.40954545454547</v>
      </c>
      <c r="P1223" s="9">
        <f t="shared" si="114"/>
        <v>23.796213592233013</v>
      </c>
      <c r="Q1223" s="10" t="str">
        <f t="shared" si="115"/>
        <v>photography</v>
      </c>
      <c r="R1223" s="10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6"/>
        <v>280.375</v>
      </c>
      <c r="P1224" s="9">
        <f t="shared" si="114"/>
        <v>81.268115942028984</v>
      </c>
      <c r="Q1224" s="10" t="str">
        <f t="shared" si="115"/>
        <v>photography</v>
      </c>
      <c r="R1224" s="10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6"/>
        <v>112.10606060606061</v>
      </c>
      <c r="P1225" s="9">
        <f t="shared" si="114"/>
        <v>116.21465968586388</v>
      </c>
      <c r="Q1225" s="10" t="str">
        <f t="shared" si="115"/>
        <v>photography</v>
      </c>
      <c r="R1225" s="10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6"/>
        <v>7.0666666666666673</v>
      </c>
      <c r="P1226" s="9">
        <f t="shared" si="114"/>
        <v>58.888888888888886</v>
      </c>
      <c r="Q1226" s="10" t="str">
        <f t="shared" si="115"/>
        <v>music</v>
      </c>
      <c r="R1226" s="10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6"/>
        <v>4.3999999999999995</v>
      </c>
      <c r="P1227" s="9">
        <f t="shared" si="114"/>
        <v>44</v>
      </c>
      <c r="Q1227" s="10" t="str">
        <f t="shared" si="115"/>
        <v>music</v>
      </c>
      <c r="R1227" s="10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6"/>
        <v>3.8739999999999997</v>
      </c>
      <c r="P1228" s="9">
        <f t="shared" si="114"/>
        <v>48.424999999999997</v>
      </c>
      <c r="Q1228" s="10" t="str">
        <f t="shared" si="115"/>
        <v>music</v>
      </c>
      <c r="R1228" s="10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2" hidden="1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6"/>
        <v>0</v>
      </c>
      <c r="P1229" s="9" t="e">
        <f t="shared" si="114"/>
        <v>#DIV/0!</v>
      </c>
      <c r="Q1229" s="10" t="str">
        <f t="shared" si="115"/>
        <v>music</v>
      </c>
      <c r="R1229" s="10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2" hidden="1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6"/>
        <v>29.299999999999997</v>
      </c>
      <c r="P1230" s="9">
        <f t="shared" si="114"/>
        <v>61.041666666666664</v>
      </c>
      <c r="Q1230" s="10" t="str">
        <f t="shared" si="115"/>
        <v>music</v>
      </c>
      <c r="R1230" s="1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6"/>
        <v>0.90909090909090906</v>
      </c>
      <c r="P1231" s="9">
        <f t="shared" si="114"/>
        <v>25</v>
      </c>
      <c r="Q1231" s="10" t="str">
        <f t="shared" si="115"/>
        <v>music</v>
      </c>
      <c r="R1231" s="10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2" hidden="1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6"/>
        <v>0</v>
      </c>
      <c r="P1232" s="9" t="e">
        <f t="shared" si="114"/>
        <v>#DIV/0!</v>
      </c>
      <c r="Q1232" s="10" t="str">
        <f t="shared" si="115"/>
        <v>music</v>
      </c>
      <c r="R1232" s="10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6"/>
        <v>0</v>
      </c>
      <c r="P1233" s="9" t="e">
        <f t="shared" si="114"/>
        <v>#DIV/0!</v>
      </c>
      <c r="Q1233" s="10" t="str">
        <f t="shared" si="115"/>
        <v>music</v>
      </c>
      <c r="R1233" s="10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2" hidden="1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6"/>
        <v>0.8</v>
      </c>
      <c r="P1234" s="9">
        <f t="shared" si="114"/>
        <v>40</v>
      </c>
      <c r="Q1234" s="10" t="str">
        <f t="shared" si="115"/>
        <v>music</v>
      </c>
      <c r="R1234" s="10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6"/>
        <v>11.600000000000001</v>
      </c>
      <c r="P1235" s="9">
        <f t="shared" si="114"/>
        <v>19.333333333333332</v>
      </c>
      <c r="Q1235" s="10" t="str">
        <f t="shared" si="115"/>
        <v>music</v>
      </c>
      <c r="R1235" s="10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6"/>
        <v>0</v>
      </c>
      <c r="P1236" s="9" t="e">
        <f t="shared" si="114"/>
        <v>#DIV/0!</v>
      </c>
      <c r="Q1236" s="10" t="str">
        <f t="shared" si="115"/>
        <v>music</v>
      </c>
      <c r="R1236" s="10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6"/>
        <v>2.7873639500929119</v>
      </c>
      <c r="P1237" s="9">
        <f t="shared" si="114"/>
        <v>35</v>
      </c>
      <c r="Q1237" s="10" t="str">
        <f t="shared" si="115"/>
        <v>music</v>
      </c>
      <c r="R1237" s="10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6"/>
        <v>0</v>
      </c>
      <c r="P1238" s="9" t="e">
        <f t="shared" si="114"/>
        <v>#DIV/0!</v>
      </c>
      <c r="Q1238" s="10" t="str">
        <f t="shared" si="115"/>
        <v>music</v>
      </c>
      <c r="R1238" s="10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6"/>
        <v>0</v>
      </c>
      <c r="P1239" s="9" t="e">
        <f t="shared" si="114"/>
        <v>#DIV/0!</v>
      </c>
      <c r="Q1239" s="10" t="str">
        <f t="shared" si="115"/>
        <v>music</v>
      </c>
      <c r="R1239" s="10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6"/>
        <v>17.8</v>
      </c>
      <c r="P1240" s="9">
        <f t="shared" si="114"/>
        <v>59.333333333333336</v>
      </c>
      <c r="Q1240" s="10" t="str">
        <f t="shared" si="115"/>
        <v>music</v>
      </c>
      <c r="R1240" s="1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6"/>
        <v>0</v>
      </c>
      <c r="P1241" s="9" t="e">
        <f t="shared" si="114"/>
        <v>#DIV/0!</v>
      </c>
      <c r="Q1241" s="10" t="str">
        <f t="shared" si="115"/>
        <v>music</v>
      </c>
      <c r="R1241" s="10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6"/>
        <v>3.0124999999999997</v>
      </c>
      <c r="P1242" s="9">
        <f t="shared" si="114"/>
        <v>30.125</v>
      </c>
      <c r="Q1242" s="10" t="str">
        <f t="shared" si="115"/>
        <v>music</v>
      </c>
      <c r="R1242" s="10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7.6" hidden="1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6"/>
        <v>50.739999999999995</v>
      </c>
      <c r="P1243" s="9">
        <f t="shared" si="114"/>
        <v>74.617647058823536</v>
      </c>
      <c r="Q1243" s="10" t="str">
        <f t="shared" si="115"/>
        <v>music</v>
      </c>
      <c r="R1243" s="10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2" hidden="1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6"/>
        <v>0.54884742041712409</v>
      </c>
      <c r="P1244" s="9">
        <f t="shared" si="114"/>
        <v>5</v>
      </c>
      <c r="Q1244" s="10" t="str">
        <f t="shared" si="115"/>
        <v>music</v>
      </c>
      <c r="R1244" s="10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2" hidden="1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6"/>
        <v>14.091666666666667</v>
      </c>
      <c r="P1245" s="9">
        <f t="shared" si="114"/>
        <v>44.5</v>
      </c>
      <c r="Q1245" s="10" t="str">
        <f t="shared" si="115"/>
        <v>music</v>
      </c>
      <c r="R1245" s="10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6"/>
        <v>103.8</v>
      </c>
      <c r="P1246" s="9">
        <f t="shared" si="114"/>
        <v>46.133333333333333</v>
      </c>
      <c r="Q1246" s="10" t="str">
        <f t="shared" si="115"/>
        <v>music</v>
      </c>
      <c r="R1246" s="10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6"/>
        <v>120.24999999999999</v>
      </c>
      <c r="P1247" s="9">
        <f t="shared" si="114"/>
        <v>141.47058823529412</v>
      </c>
      <c r="Q1247" s="10" t="str">
        <f t="shared" si="115"/>
        <v>music</v>
      </c>
      <c r="R1247" s="10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6"/>
        <v>117</v>
      </c>
      <c r="P1248" s="9">
        <f t="shared" si="114"/>
        <v>75.483870967741936</v>
      </c>
      <c r="Q1248" s="10" t="str">
        <f t="shared" si="115"/>
        <v>music</v>
      </c>
      <c r="R1248" s="10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6"/>
        <v>122.14285714285715</v>
      </c>
      <c r="P1249" s="9">
        <f t="shared" si="114"/>
        <v>85.5</v>
      </c>
      <c r="Q1249" s="10" t="str">
        <f t="shared" si="115"/>
        <v>music</v>
      </c>
      <c r="R1249" s="10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6"/>
        <v>151.63999999999999</v>
      </c>
      <c r="P1250" s="9">
        <f t="shared" si="114"/>
        <v>64.254237288135599</v>
      </c>
      <c r="Q1250" s="10" t="str">
        <f t="shared" si="115"/>
        <v>music</v>
      </c>
      <c r="R1250" s="1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6"/>
        <v>104.44</v>
      </c>
      <c r="P1251" s="9">
        <f t="shared" si="114"/>
        <v>64.46913580246914</v>
      </c>
      <c r="Q1251" s="10" t="str">
        <f t="shared" si="115"/>
        <v>music</v>
      </c>
      <c r="R1251" s="10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6"/>
        <v>200.15333333333331</v>
      </c>
      <c r="P1252" s="9">
        <f t="shared" si="114"/>
        <v>118.2007874015748</v>
      </c>
      <c r="Q1252" s="10" t="str">
        <f t="shared" si="115"/>
        <v>music</v>
      </c>
      <c r="R1252" s="10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6"/>
        <v>101.8</v>
      </c>
      <c r="P1253" s="9">
        <f t="shared" si="114"/>
        <v>82.540540540540547</v>
      </c>
      <c r="Q1253" s="10" t="str">
        <f t="shared" si="115"/>
        <v>music</v>
      </c>
      <c r="R1253" s="10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6"/>
        <v>137.65714285714284</v>
      </c>
      <c r="P1254" s="9">
        <f t="shared" si="114"/>
        <v>34.170212765957444</v>
      </c>
      <c r="Q1254" s="10" t="str">
        <f t="shared" si="115"/>
        <v>music</v>
      </c>
      <c r="R1254" s="10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6"/>
        <v>303833.2</v>
      </c>
      <c r="P1255" s="9">
        <f t="shared" si="114"/>
        <v>42.73322081575246</v>
      </c>
      <c r="Q1255" s="10" t="str">
        <f t="shared" si="115"/>
        <v>music</v>
      </c>
      <c r="R1255" s="10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6"/>
        <v>198.85074626865671</v>
      </c>
      <c r="P1256" s="9">
        <f t="shared" si="114"/>
        <v>94.489361702127653</v>
      </c>
      <c r="Q1256" s="10" t="str">
        <f t="shared" si="115"/>
        <v>music</v>
      </c>
      <c r="R1256" s="10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6"/>
        <v>202.36666666666667</v>
      </c>
      <c r="P1257" s="9">
        <f t="shared" si="114"/>
        <v>55.697247706422019</v>
      </c>
      <c r="Q1257" s="10" t="str">
        <f t="shared" si="115"/>
        <v>music</v>
      </c>
      <c r="R1257" s="10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6"/>
        <v>117.96376666666666</v>
      </c>
      <c r="P1258" s="9">
        <f t="shared" si="114"/>
        <v>98.030831024930734</v>
      </c>
      <c r="Q1258" s="10" t="str">
        <f t="shared" si="115"/>
        <v>music</v>
      </c>
      <c r="R1258" s="10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6"/>
        <v>294.72727272727275</v>
      </c>
      <c r="P1259" s="9">
        <f t="shared" si="114"/>
        <v>92.102272727272734</v>
      </c>
      <c r="Q1259" s="10" t="str">
        <f t="shared" si="115"/>
        <v>music</v>
      </c>
      <c r="R1259" s="10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6"/>
        <v>213.14633333333336</v>
      </c>
      <c r="P1260" s="9">
        <f t="shared" si="114"/>
        <v>38.175462686567165</v>
      </c>
      <c r="Q1260" s="10" t="str">
        <f t="shared" si="115"/>
        <v>music</v>
      </c>
      <c r="R1260" s="1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6"/>
        <v>104.24</v>
      </c>
      <c r="P1261" s="9">
        <f t="shared" si="114"/>
        <v>27.145833333333332</v>
      </c>
      <c r="Q1261" s="10" t="str">
        <f t="shared" si="115"/>
        <v>music</v>
      </c>
      <c r="R1261" s="10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6"/>
        <v>113.66666666666667</v>
      </c>
      <c r="P1262" s="9">
        <f t="shared" si="114"/>
        <v>50.689189189189186</v>
      </c>
      <c r="Q1262" s="10" t="str">
        <f t="shared" si="115"/>
        <v>music</v>
      </c>
      <c r="R1262" s="10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6"/>
        <v>101.25</v>
      </c>
      <c r="P1263" s="9">
        <f t="shared" si="114"/>
        <v>38.942307692307693</v>
      </c>
      <c r="Q1263" s="10" t="str">
        <f t="shared" si="115"/>
        <v>music</v>
      </c>
      <c r="R1263" s="10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6"/>
        <v>125.41538461538462</v>
      </c>
      <c r="P1264" s="9">
        <f t="shared" si="114"/>
        <v>77.638095238095232</v>
      </c>
      <c r="Q1264" s="10" t="str">
        <f t="shared" si="115"/>
        <v>music</v>
      </c>
      <c r="R1264" s="10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6"/>
        <v>119</v>
      </c>
      <c r="P1265" s="9">
        <f t="shared" si="114"/>
        <v>43.536585365853661</v>
      </c>
      <c r="Q1265" s="10" t="str">
        <f t="shared" si="115"/>
        <v>music</v>
      </c>
      <c r="R1265" s="10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6"/>
        <v>166.46153846153845</v>
      </c>
      <c r="P1266" s="9">
        <f t="shared" si="114"/>
        <v>31.823529411764707</v>
      </c>
      <c r="Q1266" s="10" t="str">
        <f t="shared" si="115"/>
        <v>music</v>
      </c>
      <c r="R1266" s="10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6"/>
        <v>119.14771428571429</v>
      </c>
      <c r="P1267" s="9">
        <f t="shared" si="114"/>
        <v>63.184393939393942</v>
      </c>
      <c r="Q1267" s="10" t="str">
        <f t="shared" si="115"/>
        <v>music</v>
      </c>
      <c r="R1267" s="10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6"/>
        <v>100.47368421052632</v>
      </c>
      <c r="P1268" s="9">
        <f t="shared" si="114"/>
        <v>190.9</v>
      </c>
      <c r="Q1268" s="10" t="str">
        <f t="shared" si="115"/>
        <v>music</v>
      </c>
      <c r="R1268" s="10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6"/>
        <v>101.8</v>
      </c>
      <c r="P1269" s="9">
        <f t="shared" si="114"/>
        <v>140.85534591194968</v>
      </c>
      <c r="Q1269" s="10" t="str">
        <f t="shared" si="115"/>
        <v>music</v>
      </c>
      <c r="R1269" s="10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6"/>
        <v>116.66666666666667</v>
      </c>
      <c r="P1270" s="9">
        <f t="shared" si="114"/>
        <v>76.92307692307692</v>
      </c>
      <c r="Q1270" s="10" t="str">
        <f t="shared" si="115"/>
        <v>music</v>
      </c>
      <c r="R1270" s="1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6"/>
        <v>108.64893617021276</v>
      </c>
      <c r="P1271" s="9">
        <f t="shared" si="114"/>
        <v>99.15533980582525</v>
      </c>
      <c r="Q1271" s="10" t="str">
        <f t="shared" si="115"/>
        <v>music</v>
      </c>
      <c r="R1271" s="10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6"/>
        <v>114.72</v>
      </c>
      <c r="P1272" s="9">
        <f t="shared" si="114"/>
        <v>67.881656804733723</v>
      </c>
      <c r="Q1272" s="10" t="str">
        <f t="shared" si="115"/>
        <v>music</v>
      </c>
      <c r="R1272" s="10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6"/>
        <v>101.8</v>
      </c>
      <c r="P1273" s="9">
        <f t="shared" si="114"/>
        <v>246.29032258064515</v>
      </c>
      <c r="Q1273" s="10" t="str">
        <f t="shared" si="115"/>
        <v>music</v>
      </c>
      <c r="R1273" s="10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6"/>
        <v>106</v>
      </c>
      <c r="P1274" s="9">
        <f t="shared" si="114"/>
        <v>189.28571428571428</v>
      </c>
      <c r="Q1274" s="10" t="str">
        <f t="shared" si="115"/>
        <v>music</v>
      </c>
      <c r="R1274" s="10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6"/>
        <v>103.49999999999999</v>
      </c>
      <c r="P1275" s="9">
        <f t="shared" si="114"/>
        <v>76.666666666666671</v>
      </c>
      <c r="Q1275" s="10" t="str">
        <f t="shared" si="115"/>
        <v>music</v>
      </c>
      <c r="R1275" s="10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6"/>
        <v>154.97535999999999</v>
      </c>
      <c r="P1276" s="9">
        <f t="shared" si="114"/>
        <v>82.963254817987149</v>
      </c>
      <c r="Q1276" s="10" t="str">
        <f t="shared" si="115"/>
        <v>music</v>
      </c>
      <c r="R1276" s="10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6"/>
        <v>162.14066666666668</v>
      </c>
      <c r="P1277" s="9">
        <f t="shared" si="114"/>
        <v>62.522107969151669</v>
      </c>
      <c r="Q1277" s="10" t="str">
        <f t="shared" si="115"/>
        <v>music</v>
      </c>
      <c r="R1277" s="10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6"/>
        <v>104.42100000000001</v>
      </c>
      <c r="P1278" s="9">
        <f t="shared" si="114"/>
        <v>46.06808823529412</v>
      </c>
      <c r="Q1278" s="10" t="str">
        <f t="shared" si="115"/>
        <v>music</v>
      </c>
      <c r="R1278" s="10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6"/>
        <v>106.12433333333333</v>
      </c>
      <c r="P1279" s="9">
        <f t="shared" si="114"/>
        <v>38.543946731234868</v>
      </c>
      <c r="Q1279" s="10" t="str">
        <f t="shared" si="115"/>
        <v>music</v>
      </c>
      <c r="R1279" s="10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6"/>
        <v>154.93846153846152</v>
      </c>
      <c r="P1280" s="9">
        <f t="shared" si="114"/>
        <v>53.005263157894738</v>
      </c>
      <c r="Q1280" s="10" t="str">
        <f t="shared" si="115"/>
        <v>music</v>
      </c>
      <c r="R1280" s="1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6"/>
        <v>110.77157238734421</v>
      </c>
      <c r="P1281" s="9">
        <f t="shared" si="114"/>
        <v>73.355396825396824</v>
      </c>
      <c r="Q1281" s="10" t="str">
        <f t="shared" si="115"/>
        <v>music</v>
      </c>
      <c r="R1281" s="10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6"/>
        <v>110.91186666666665</v>
      </c>
      <c r="P1282" s="9">
        <f t="shared" ref="P1282:P1345" si="120">AVERAGE(PLEDGED/BACKERS_COUNT)</f>
        <v>127.97523076923076</v>
      </c>
      <c r="Q1282" s="10" t="str">
        <f t="shared" ref="Q1282:Q1345" si="121">LEFT(N1282,FIND("/",N1282)-1)</f>
        <v>music</v>
      </c>
      <c r="R1282" s="10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2">(E1283/D1283)*100</f>
        <v>110.71428571428572</v>
      </c>
      <c r="P1283" s="9">
        <f t="shared" si="120"/>
        <v>104.72972972972973</v>
      </c>
      <c r="Q1283" s="10" t="str">
        <f t="shared" si="121"/>
        <v>music</v>
      </c>
      <c r="R1283" s="10" t="str">
        <f t="shared" ref="R1283:R1346" si="123">RIGHT(N1283, LEN(N1283)-FIND("/", 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2"/>
        <v>123.61333333333333</v>
      </c>
      <c r="P1284" s="9">
        <f t="shared" si="120"/>
        <v>67.671532846715323</v>
      </c>
      <c r="Q1284" s="10" t="str">
        <f t="shared" si="121"/>
        <v>music</v>
      </c>
      <c r="R1284" s="10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2"/>
        <v>211.05</v>
      </c>
      <c r="P1285" s="9">
        <f t="shared" si="120"/>
        <v>95.931818181818187</v>
      </c>
      <c r="Q1285" s="10" t="str">
        <f t="shared" si="121"/>
        <v>music</v>
      </c>
      <c r="R1285" s="10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2"/>
        <v>101</v>
      </c>
      <c r="P1286" s="9">
        <f t="shared" si="120"/>
        <v>65.161290322580641</v>
      </c>
      <c r="Q1286" s="10" t="str">
        <f t="shared" si="121"/>
        <v>theater</v>
      </c>
      <c r="R1286" s="10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2"/>
        <v>101.64999999999999</v>
      </c>
      <c r="P1287" s="9">
        <f t="shared" si="120"/>
        <v>32.269841269841272</v>
      </c>
      <c r="Q1287" s="10" t="str">
        <f t="shared" si="121"/>
        <v>theater</v>
      </c>
      <c r="R1287" s="10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2"/>
        <v>108.33333333333333</v>
      </c>
      <c r="P1288" s="9">
        <f t="shared" si="120"/>
        <v>81.25</v>
      </c>
      <c r="Q1288" s="10" t="str">
        <f t="shared" si="121"/>
        <v>theater</v>
      </c>
      <c r="R1288" s="10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2"/>
        <v>242</v>
      </c>
      <c r="P1289" s="9">
        <f t="shared" si="120"/>
        <v>24.2</v>
      </c>
      <c r="Q1289" s="10" t="str">
        <f t="shared" si="121"/>
        <v>theater</v>
      </c>
      <c r="R1289" s="10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2"/>
        <v>100.44999999999999</v>
      </c>
      <c r="P1290" s="9">
        <f t="shared" si="120"/>
        <v>65.868852459016395</v>
      </c>
      <c r="Q1290" s="10" t="str">
        <f t="shared" si="121"/>
        <v>theater</v>
      </c>
      <c r="R1290" s="1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2"/>
        <v>125.06666666666666</v>
      </c>
      <c r="P1291" s="9">
        <f t="shared" si="120"/>
        <v>36.07692307692308</v>
      </c>
      <c r="Q1291" s="10" t="str">
        <f t="shared" si="121"/>
        <v>theater</v>
      </c>
      <c r="R1291" s="10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2"/>
        <v>108.57142857142857</v>
      </c>
      <c r="P1292" s="9">
        <f t="shared" si="120"/>
        <v>44.186046511627907</v>
      </c>
      <c r="Q1292" s="10" t="str">
        <f t="shared" si="121"/>
        <v>theater</v>
      </c>
      <c r="R1292" s="10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2"/>
        <v>145.70000000000002</v>
      </c>
      <c r="P1293" s="9">
        <f t="shared" si="120"/>
        <v>104.07142857142857</v>
      </c>
      <c r="Q1293" s="10" t="str">
        <f t="shared" si="121"/>
        <v>theater</v>
      </c>
      <c r="R1293" s="10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2"/>
        <v>110.00000000000001</v>
      </c>
      <c r="P1294" s="9">
        <f t="shared" si="120"/>
        <v>35.96153846153846</v>
      </c>
      <c r="Q1294" s="10" t="str">
        <f t="shared" si="121"/>
        <v>theater</v>
      </c>
      <c r="R1294" s="10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2"/>
        <v>102.23333333333333</v>
      </c>
      <c r="P1295" s="9">
        <f t="shared" si="120"/>
        <v>127.79166666666667</v>
      </c>
      <c r="Q1295" s="10" t="str">
        <f t="shared" si="121"/>
        <v>theater</v>
      </c>
      <c r="R1295" s="10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2"/>
        <v>122</v>
      </c>
      <c r="P1296" s="9">
        <f t="shared" si="120"/>
        <v>27.727272727272727</v>
      </c>
      <c r="Q1296" s="10" t="str">
        <f t="shared" si="121"/>
        <v>theater</v>
      </c>
      <c r="R1296" s="10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2"/>
        <v>101.96000000000001</v>
      </c>
      <c r="P1297" s="9">
        <f t="shared" si="120"/>
        <v>39.828125</v>
      </c>
      <c r="Q1297" s="10" t="str">
        <f t="shared" si="121"/>
        <v>theater</v>
      </c>
      <c r="R1297" s="10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2"/>
        <v>141.1764705882353</v>
      </c>
      <c r="P1298" s="9">
        <f t="shared" si="120"/>
        <v>52.173913043478258</v>
      </c>
      <c r="Q1298" s="10" t="str">
        <f t="shared" si="121"/>
        <v>theater</v>
      </c>
      <c r="R1298" s="10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2"/>
        <v>109.52500000000001</v>
      </c>
      <c r="P1299" s="9">
        <f t="shared" si="120"/>
        <v>92.037815126050418</v>
      </c>
      <c r="Q1299" s="10" t="str">
        <f t="shared" si="121"/>
        <v>theater</v>
      </c>
      <c r="R1299" s="10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2"/>
        <v>104.65</v>
      </c>
      <c r="P1300" s="9">
        <f t="shared" si="120"/>
        <v>63.424242424242422</v>
      </c>
      <c r="Q1300" s="10" t="str">
        <f t="shared" si="121"/>
        <v>theater</v>
      </c>
      <c r="R1300" s="1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2"/>
        <v>124</v>
      </c>
      <c r="P1301" s="9">
        <f t="shared" si="120"/>
        <v>135.625</v>
      </c>
      <c r="Q1301" s="10" t="str">
        <f t="shared" si="121"/>
        <v>theater</v>
      </c>
      <c r="R1301" s="10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2"/>
        <v>135</v>
      </c>
      <c r="P1302" s="9">
        <f t="shared" si="120"/>
        <v>168.75</v>
      </c>
      <c r="Q1302" s="10" t="str">
        <f t="shared" si="121"/>
        <v>theater</v>
      </c>
      <c r="R1302" s="10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2"/>
        <v>102.75000000000001</v>
      </c>
      <c r="P1303" s="9">
        <f t="shared" si="120"/>
        <v>70.862068965517238</v>
      </c>
      <c r="Q1303" s="10" t="str">
        <f t="shared" si="121"/>
        <v>theater</v>
      </c>
      <c r="R1303" s="10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2"/>
        <v>100</v>
      </c>
      <c r="P1304" s="9">
        <f t="shared" si="120"/>
        <v>50</v>
      </c>
      <c r="Q1304" s="10" t="str">
        <f t="shared" si="121"/>
        <v>theater</v>
      </c>
      <c r="R1304" s="10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2"/>
        <v>130.26085714285716</v>
      </c>
      <c r="P1305" s="9">
        <f t="shared" si="120"/>
        <v>42.214166666666671</v>
      </c>
      <c r="Q1305" s="10" t="str">
        <f t="shared" si="121"/>
        <v>theater</v>
      </c>
      <c r="R1305" s="10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2"/>
        <v>39.627499999999998</v>
      </c>
      <c r="P1306" s="9">
        <f t="shared" si="120"/>
        <v>152.41346153846155</v>
      </c>
      <c r="Q1306" s="10" t="str">
        <f t="shared" si="121"/>
        <v>technology</v>
      </c>
      <c r="R1306" s="10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2" hidden="1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2"/>
        <v>25.976666666666663</v>
      </c>
      <c r="P1307" s="9">
        <f t="shared" si="120"/>
        <v>90.616279069767444</v>
      </c>
      <c r="Q1307" s="10" t="str">
        <f t="shared" si="121"/>
        <v>technology</v>
      </c>
      <c r="R1307" s="10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7.6" hidden="1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2"/>
        <v>65.24636363636364</v>
      </c>
      <c r="P1308" s="9">
        <f t="shared" si="120"/>
        <v>201.60393258426967</v>
      </c>
      <c r="Q1308" s="10" t="str">
        <f t="shared" si="121"/>
        <v>technology</v>
      </c>
      <c r="R1308" s="10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2"/>
        <v>11.514000000000001</v>
      </c>
      <c r="P1309" s="9">
        <f t="shared" si="120"/>
        <v>127.93333333333334</v>
      </c>
      <c r="Q1309" s="10" t="str">
        <f t="shared" si="121"/>
        <v>technology</v>
      </c>
      <c r="R1309" s="10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2"/>
        <v>11.360000000000001</v>
      </c>
      <c r="P1310" s="9">
        <f t="shared" si="120"/>
        <v>29.894736842105264</v>
      </c>
      <c r="Q1310" s="10" t="str">
        <f t="shared" si="121"/>
        <v>technology</v>
      </c>
      <c r="R1310" s="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2"/>
        <v>111.99130434782609</v>
      </c>
      <c r="P1311" s="9">
        <f t="shared" si="120"/>
        <v>367.97142857142859</v>
      </c>
      <c r="Q1311" s="10" t="str">
        <f t="shared" si="121"/>
        <v>technology</v>
      </c>
      <c r="R1311" s="10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2"/>
        <v>15.5</v>
      </c>
      <c r="P1312" s="9">
        <f t="shared" si="120"/>
        <v>129.16666666666666</v>
      </c>
      <c r="Q1312" s="10" t="str">
        <f t="shared" si="121"/>
        <v>technology</v>
      </c>
      <c r="R1312" s="10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2"/>
        <v>32.027999999999999</v>
      </c>
      <c r="P1313" s="9">
        <f t="shared" si="120"/>
        <v>800.7</v>
      </c>
      <c r="Q1313" s="10" t="str">
        <f t="shared" si="121"/>
        <v>technology</v>
      </c>
      <c r="R1313" s="10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2" hidden="1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2"/>
        <v>0.60869565217391308</v>
      </c>
      <c r="P1314" s="9">
        <f t="shared" si="120"/>
        <v>28</v>
      </c>
      <c r="Q1314" s="10" t="str">
        <f t="shared" si="121"/>
        <v>technology</v>
      </c>
      <c r="R1314" s="10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2"/>
        <v>31.114999999999998</v>
      </c>
      <c r="P1315" s="9">
        <f t="shared" si="120"/>
        <v>102.01639344262296</v>
      </c>
      <c r="Q1315" s="10" t="str">
        <f t="shared" si="121"/>
        <v>technology</v>
      </c>
      <c r="R1315" s="10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2"/>
        <v>1.1266666666666667</v>
      </c>
      <c r="P1316" s="9">
        <f t="shared" si="120"/>
        <v>184.36363636363637</v>
      </c>
      <c r="Q1316" s="10" t="str">
        <f t="shared" si="121"/>
        <v>technology</v>
      </c>
      <c r="R1316" s="10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2"/>
        <v>40.404000000000003</v>
      </c>
      <c r="P1317" s="9">
        <f t="shared" si="120"/>
        <v>162.91935483870967</v>
      </c>
      <c r="Q1317" s="10" t="str">
        <f t="shared" si="121"/>
        <v>technology</v>
      </c>
      <c r="R1317" s="10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2" hidden="1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2"/>
        <v>1.3333333333333333E-3</v>
      </c>
      <c r="P1318" s="9">
        <f t="shared" si="120"/>
        <v>1</v>
      </c>
      <c r="Q1318" s="10" t="str">
        <f t="shared" si="121"/>
        <v>technology</v>
      </c>
      <c r="R1318" s="10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2"/>
        <v>5.7334999999999994</v>
      </c>
      <c r="P1319" s="9">
        <f t="shared" si="120"/>
        <v>603.52631578947364</v>
      </c>
      <c r="Q1319" s="10" t="str">
        <f t="shared" si="121"/>
        <v>technology</v>
      </c>
      <c r="R1319" s="10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2" hidden="1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2"/>
        <v>15.324999999999999</v>
      </c>
      <c r="P1320" s="9">
        <f t="shared" si="120"/>
        <v>45.407407407407405</v>
      </c>
      <c r="Q1320" s="10" t="str">
        <f t="shared" si="121"/>
        <v>technology</v>
      </c>
      <c r="R1320" s="1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2"/>
        <v>15.103448275862069</v>
      </c>
      <c r="P1321" s="9">
        <f t="shared" si="120"/>
        <v>97.333333333333329</v>
      </c>
      <c r="Q1321" s="10" t="str">
        <f t="shared" si="121"/>
        <v>technology</v>
      </c>
      <c r="R1321" s="10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2"/>
        <v>0.503</v>
      </c>
      <c r="P1322" s="9">
        <f t="shared" si="120"/>
        <v>167.66666666666666</v>
      </c>
      <c r="Q1322" s="10" t="str">
        <f t="shared" si="121"/>
        <v>technology</v>
      </c>
      <c r="R1322" s="10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2"/>
        <v>1.3028138528138529</v>
      </c>
      <c r="P1323" s="9">
        <f t="shared" si="120"/>
        <v>859.85714285714289</v>
      </c>
      <c r="Q1323" s="10" t="str">
        <f t="shared" si="121"/>
        <v>technology</v>
      </c>
      <c r="R1323" s="10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2"/>
        <v>0.30285714285714288</v>
      </c>
      <c r="P1324" s="9">
        <f t="shared" si="120"/>
        <v>26.5</v>
      </c>
      <c r="Q1324" s="10" t="str">
        <f t="shared" si="121"/>
        <v>technology</v>
      </c>
      <c r="R1324" s="10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2"/>
        <v>8.8800000000000008</v>
      </c>
      <c r="P1325" s="9">
        <f t="shared" si="120"/>
        <v>30.272727272727273</v>
      </c>
      <c r="Q1325" s="10" t="str">
        <f t="shared" si="121"/>
        <v>technology</v>
      </c>
      <c r="R1325" s="10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2" hidden="1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2"/>
        <v>9.84</v>
      </c>
      <c r="P1326" s="9">
        <f t="shared" si="120"/>
        <v>54.666666666666664</v>
      </c>
      <c r="Q1326" s="10" t="str">
        <f t="shared" si="121"/>
        <v>technology</v>
      </c>
      <c r="R1326" s="10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2"/>
        <v>2.4299999999999997</v>
      </c>
      <c r="P1327" s="9">
        <f t="shared" si="120"/>
        <v>60.75</v>
      </c>
      <c r="Q1327" s="10" t="str">
        <f t="shared" si="121"/>
        <v>technology</v>
      </c>
      <c r="R1327" s="10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2"/>
        <v>1.1299999999999999</v>
      </c>
      <c r="P1328" s="9">
        <f t="shared" si="120"/>
        <v>102.72727272727273</v>
      </c>
      <c r="Q1328" s="10" t="str">
        <f t="shared" si="121"/>
        <v>technology</v>
      </c>
      <c r="R1328" s="10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2"/>
        <v>3.5520833333333335</v>
      </c>
      <c r="P1329" s="9">
        <f t="shared" si="120"/>
        <v>41.585365853658537</v>
      </c>
      <c r="Q1329" s="10" t="str">
        <f t="shared" si="121"/>
        <v>technology</v>
      </c>
      <c r="R1329" s="10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2"/>
        <v>2.3306666666666667</v>
      </c>
      <c r="P1330" s="9">
        <f t="shared" si="120"/>
        <v>116.53333333333333</v>
      </c>
      <c r="Q1330" s="10" t="str">
        <f t="shared" si="121"/>
        <v>technology</v>
      </c>
      <c r="R1330" s="1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2"/>
        <v>0.81600000000000006</v>
      </c>
      <c r="P1331" s="9">
        <f t="shared" si="120"/>
        <v>45.333333333333336</v>
      </c>
      <c r="Q1331" s="10" t="str">
        <f t="shared" si="121"/>
        <v>technology</v>
      </c>
      <c r="R1331" s="10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2" hidden="1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2"/>
        <v>22.494285714285713</v>
      </c>
      <c r="P1332" s="9">
        <f t="shared" si="120"/>
        <v>157.46</v>
      </c>
      <c r="Q1332" s="10" t="str">
        <f t="shared" si="121"/>
        <v>technology</v>
      </c>
      <c r="R1332" s="10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2" hidden="1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2"/>
        <v>1.3668</v>
      </c>
      <c r="P1333" s="9">
        <f t="shared" si="120"/>
        <v>100.5</v>
      </c>
      <c r="Q1333" s="10" t="str">
        <f t="shared" si="121"/>
        <v>technology</v>
      </c>
      <c r="R1333" s="10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2"/>
        <v>0</v>
      </c>
      <c r="P1334" s="9" t="e">
        <f t="shared" si="120"/>
        <v>#DIV/0!</v>
      </c>
      <c r="Q1334" s="10" t="str">
        <f t="shared" si="121"/>
        <v>technology</v>
      </c>
      <c r="R1334" s="10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2"/>
        <v>0</v>
      </c>
      <c r="P1335" s="9" t="e">
        <f t="shared" si="120"/>
        <v>#DIV/0!</v>
      </c>
      <c r="Q1335" s="10" t="str">
        <f t="shared" si="121"/>
        <v>technology</v>
      </c>
      <c r="R1335" s="10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2"/>
        <v>10.754135338345865</v>
      </c>
      <c r="P1336" s="9">
        <f t="shared" si="120"/>
        <v>51.822463768115945</v>
      </c>
      <c r="Q1336" s="10" t="str">
        <f t="shared" si="121"/>
        <v>technology</v>
      </c>
      <c r="R1336" s="10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2"/>
        <v>19.759999999999998</v>
      </c>
      <c r="P1337" s="9">
        <f t="shared" si="120"/>
        <v>308.75</v>
      </c>
      <c r="Q1337" s="10" t="str">
        <f t="shared" si="121"/>
        <v>technology</v>
      </c>
      <c r="R1337" s="10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2"/>
        <v>84.946999999999989</v>
      </c>
      <c r="P1338" s="9">
        <f t="shared" si="120"/>
        <v>379.22767857142856</v>
      </c>
      <c r="Q1338" s="10" t="str">
        <f t="shared" si="121"/>
        <v>technology</v>
      </c>
      <c r="R1338" s="10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2"/>
        <v>49.381999999999998</v>
      </c>
      <c r="P1339" s="9">
        <f t="shared" si="120"/>
        <v>176.36428571428573</v>
      </c>
      <c r="Q1339" s="10" t="str">
        <f t="shared" si="121"/>
        <v>technology</v>
      </c>
      <c r="R1339" s="10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2"/>
        <v>3.3033333333333332</v>
      </c>
      <c r="P1340" s="9">
        <f t="shared" si="120"/>
        <v>66.066666666666663</v>
      </c>
      <c r="Q1340" s="10" t="str">
        <f t="shared" si="121"/>
        <v>technology</v>
      </c>
      <c r="R1340" s="1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2"/>
        <v>6.6339999999999995</v>
      </c>
      <c r="P1341" s="9">
        <f t="shared" si="120"/>
        <v>89.648648648648646</v>
      </c>
      <c r="Q1341" s="10" t="str">
        <f t="shared" si="121"/>
        <v>technology</v>
      </c>
      <c r="R1341" s="10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2" hidden="1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2"/>
        <v>0</v>
      </c>
      <c r="P1342" s="9" t="e">
        <f t="shared" si="120"/>
        <v>#DIV/0!</v>
      </c>
      <c r="Q1342" s="10" t="str">
        <f t="shared" si="121"/>
        <v>technology</v>
      </c>
      <c r="R1342" s="10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2"/>
        <v>70.36</v>
      </c>
      <c r="P1343" s="9">
        <f t="shared" si="120"/>
        <v>382.39130434782606</v>
      </c>
      <c r="Q1343" s="10" t="str">
        <f t="shared" si="121"/>
        <v>technology</v>
      </c>
      <c r="R1343" s="10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2"/>
        <v>0.2</v>
      </c>
      <c r="P1344" s="9">
        <f t="shared" si="120"/>
        <v>100</v>
      </c>
      <c r="Q1344" s="10" t="str">
        <f t="shared" si="121"/>
        <v>technology</v>
      </c>
      <c r="R1344" s="10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2"/>
        <v>102.298</v>
      </c>
      <c r="P1345" s="9">
        <f t="shared" si="120"/>
        <v>158.35603715170279</v>
      </c>
      <c r="Q1345" s="10" t="str">
        <f t="shared" si="121"/>
        <v>technology</v>
      </c>
      <c r="R1345" s="10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2"/>
        <v>377.73333333333335</v>
      </c>
      <c r="P1346" s="9">
        <f t="shared" ref="P1346:P1409" si="126">AVERAGE(PLEDGED/BACKERS_COUNT)</f>
        <v>40.762589928057551</v>
      </c>
      <c r="Q1346" s="10" t="str">
        <f t="shared" ref="Q1346:Q1409" si="127">LEFT(N1346,FIND("/",N1346)-1)</f>
        <v>publishing</v>
      </c>
      <c r="R1346" s="10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8">(E1347/D1347)*100</f>
        <v>125</v>
      </c>
      <c r="P1347" s="9">
        <f t="shared" si="126"/>
        <v>53.571428571428569</v>
      </c>
      <c r="Q1347" s="10" t="str">
        <f t="shared" si="127"/>
        <v>publishing</v>
      </c>
      <c r="R1347" s="10" t="str">
        <f t="shared" ref="R1347:R1410" si="129">RIGHT(N1347, LEN(N1347)-FIND("/", 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8"/>
        <v>147.32653061224491</v>
      </c>
      <c r="P1348" s="9">
        <f t="shared" si="126"/>
        <v>48.449664429530202</v>
      </c>
      <c r="Q1348" s="10" t="str">
        <f t="shared" si="127"/>
        <v>publishing</v>
      </c>
      <c r="R1348" s="10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8"/>
        <v>102.2</v>
      </c>
      <c r="P1349" s="9">
        <f t="shared" si="126"/>
        <v>82.41935483870968</v>
      </c>
      <c r="Q1349" s="10" t="str">
        <f t="shared" si="127"/>
        <v>publishing</v>
      </c>
      <c r="R1349" s="10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8"/>
        <v>101.8723404255319</v>
      </c>
      <c r="P1350" s="9">
        <f t="shared" si="126"/>
        <v>230.19230769230768</v>
      </c>
      <c r="Q1350" s="10" t="str">
        <f t="shared" si="127"/>
        <v>publishing</v>
      </c>
      <c r="R1350" s="1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8"/>
        <v>204.2</v>
      </c>
      <c r="P1351" s="9">
        <f t="shared" si="126"/>
        <v>59.360465116279073</v>
      </c>
      <c r="Q1351" s="10" t="str">
        <f t="shared" si="127"/>
        <v>publishing</v>
      </c>
      <c r="R1351" s="10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8"/>
        <v>104.05</v>
      </c>
      <c r="P1352" s="9">
        <f t="shared" si="126"/>
        <v>66.698717948717942</v>
      </c>
      <c r="Q1352" s="10" t="str">
        <f t="shared" si="127"/>
        <v>publishing</v>
      </c>
      <c r="R1352" s="10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8"/>
        <v>101.265</v>
      </c>
      <c r="P1353" s="9">
        <f t="shared" si="126"/>
        <v>168.77500000000001</v>
      </c>
      <c r="Q1353" s="10" t="str">
        <f t="shared" si="127"/>
        <v>publishing</v>
      </c>
      <c r="R1353" s="10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8"/>
        <v>136.13999999999999</v>
      </c>
      <c r="P1354" s="9">
        <f t="shared" si="126"/>
        <v>59.973568281938327</v>
      </c>
      <c r="Q1354" s="10" t="str">
        <f t="shared" si="127"/>
        <v>publishing</v>
      </c>
      <c r="R1354" s="10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8"/>
        <v>133.6</v>
      </c>
      <c r="P1355" s="9">
        <f t="shared" si="126"/>
        <v>31.80952380952381</v>
      </c>
      <c r="Q1355" s="10" t="str">
        <f t="shared" si="127"/>
        <v>publishing</v>
      </c>
      <c r="R1355" s="10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8"/>
        <v>130.25</v>
      </c>
      <c r="P1356" s="9">
        <f t="shared" si="126"/>
        <v>24.421875</v>
      </c>
      <c r="Q1356" s="10" t="str">
        <f t="shared" si="127"/>
        <v>publishing</v>
      </c>
      <c r="R1356" s="10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8"/>
        <v>122.67999999999999</v>
      </c>
      <c r="P1357" s="9">
        <f t="shared" si="126"/>
        <v>25.347107438016529</v>
      </c>
      <c r="Q1357" s="10" t="str">
        <f t="shared" si="127"/>
        <v>publishing</v>
      </c>
      <c r="R1357" s="10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8"/>
        <v>182.81058823529412</v>
      </c>
      <c r="P1358" s="9">
        <f t="shared" si="126"/>
        <v>71.443218390804603</v>
      </c>
      <c r="Q1358" s="10" t="str">
        <f t="shared" si="127"/>
        <v>publishing</v>
      </c>
      <c r="R1358" s="10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8"/>
        <v>125.29999999999998</v>
      </c>
      <c r="P1359" s="9">
        <f t="shared" si="126"/>
        <v>38.553846153846152</v>
      </c>
      <c r="Q1359" s="10" t="str">
        <f t="shared" si="127"/>
        <v>publishing</v>
      </c>
      <c r="R1359" s="10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8"/>
        <v>111.66666666666667</v>
      </c>
      <c r="P1360" s="9">
        <f t="shared" si="126"/>
        <v>68.367346938775512</v>
      </c>
      <c r="Q1360" s="10" t="str">
        <f t="shared" si="127"/>
        <v>publishing</v>
      </c>
      <c r="R1360" s="1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8"/>
        <v>115.75757575757575</v>
      </c>
      <c r="P1361" s="9">
        <f t="shared" si="126"/>
        <v>40.210526315789473</v>
      </c>
      <c r="Q1361" s="10" t="str">
        <f t="shared" si="127"/>
        <v>publishing</v>
      </c>
      <c r="R1361" s="10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8"/>
        <v>173.2</v>
      </c>
      <c r="P1362" s="9">
        <f t="shared" si="126"/>
        <v>32.074074074074076</v>
      </c>
      <c r="Q1362" s="10" t="str">
        <f t="shared" si="127"/>
        <v>publishing</v>
      </c>
      <c r="R1362" s="10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8"/>
        <v>125.98333333333333</v>
      </c>
      <c r="P1363" s="9">
        <f t="shared" si="126"/>
        <v>28.632575757575758</v>
      </c>
      <c r="Q1363" s="10" t="str">
        <f t="shared" si="127"/>
        <v>publishing</v>
      </c>
      <c r="R1363" s="10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8"/>
        <v>109.1</v>
      </c>
      <c r="P1364" s="9">
        <f t="shared" si="126"/>
        <v>43.64</v>
      </c>
      <c r="Q1364" s="10" t="str">
        <f t="shared" si="127"/>
        <v>publishing</v>
      </c>
      <c r="R1364" s="10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8"/>
        <v>100</v>
      </c>
      <c r="P1365" s="9">
        <f t="shared" si="126"/>
        <v>40</v>
      </c>
      <c r="Q1365" s="10" t="str">
        <f t="shared" si="127"/>
        <v>publishing</v>
      </c>
      <c r="R1365" s="10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8"/>
        <v>118.64285714285714</v>
      </c>
      <c r="P1366" s="9">
        <f t="shared" si="126"/>
        <v>346.04166666666669</v>
      </c>
      <c r="Q1366" s="10" t="str">
        <f t="shared" si="127"/>
        <v>music</v>
      </c>
      <c r="R1366" s="10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8"/>
        <v>100.26666666666667</v>
      </c>
      <c r="P1367" s="9">
        <f t="shared" si="126"/>
        <v>81.739130434782609</v>
      </c>
      <c r="Q1367" s="10" t="str">
        <f t="shared" si="127"/>
        <v>music</v>
      </c>
      <c r="R1367" s="10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8"/>
        <v>126.48920000000001</v>
      </c>
      <c r="P1368" s="9">
        <f t="shared" si="126"/>
        <v>64.535306122448986</v>
      </c>
      <c r="Q1368" s="10" t="str">
        <f t="shared" si="127"/>
        <v>music</v>
      </c>
      <c r="R1368" s="10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8"/>
        <v>114.26</v>
      </c>
      <c r="P1369" s="9">
        <f t="shared" si="126"/>
        <v>63.477777777777774</v>
      </c>
      <c r="Q1369" s="10" t="str">
        <f t="shared" si="127"/>
        <v>music</v>
      </c>
      <c r="R1369" s="10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8"/>
        <v>110.7</v>
      </c>
      <c r="P1370" s="9">
        <f t="shared" si="126"/>
        <v>63.620689655172413</v>
      </c>
      <c r="Q1370" s="10" t="str">
        <f t="shared" si="127"/>
        <v>music</v>
      </c>
      <c r="R1370" s="1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8"/>
        <v>105.34805315203954</v>
      </c>
      <c r="P1371" s="9">
        <f t="shared" si="126"/>
        <v>83.967068965517228</v>
      </c>
      <c r="Q1371" s="10" t="str">
        <f t="shared" si="127"/>
        <v>music</v>
      </c>
      <c r="R1371" s="10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8"/>
        <v>103.66666666666666</v>
      </c>
      <c r="P1372" s="9">
        <f t="shared" si="126"/>
        <v>77.75</v>
      </c>
      <c r="Q1372" s="10" t="str">
        <f t="shared" si="127"/>
        <v>music</v>
      </c>
      <c r="R1372" s="10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8"/>
        <v>107.08672667523933</v>
      </c>
      <c r="P1373" s="9">
        <f t="shared" si="126"/>
        <v>107.07142857142857</v>
      </c>
      <c r="Q1373" s="10" t="str">
        <f t="shared" si="127"/>
        <v>music</v>
      </c>
      <c r="R1373" s="10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8"/>
        <v>124</v>
      </c>
      <c r="P1374" s="9">
        <f t="shared" si="126"/>
        <v>38.75</v>
      </c>
      <c r="Q1374" s="10" t="str">
        <f t="shared" si="127"/>
        <v>music</v>
      </c>
      <c r="R1374" s="10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8"/>
        <v>105.01</v>
      </c>
      <c r="P1375" s="9">
        <f t="shared" si="126"/>
        <v>201.94230769230768</v>
      </c>
      <c r="Q1375" s="10" t="str">
        <f t="shared" si="127"/>
        <v>music</v>
      </c>
      <c r="R1375" s="10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8"/>
        <v>189.46666666666667</v>
      </c>
      <c r="P1376" s="9">
        <f t="shared" si="126"/>
        <v>43.060606060606062</v>
      </c>
      <c r="Q1376" s="10" t="str">
        <f t="shared" si="127"/>
        <v>music</v>
      </c>
      <c r="R1376" s="10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8"/>
        <v>171.32499999999999</v>
      </c>
      <c r="P1377" s="9">
        <f t="shared" si="126"/>
        <v>62.871559633027523</v>
      </c>
      <c r="Q1377" s="10" t="str">
        <f t="shared" si="127"/>
        <v>music</v>
      </c>
      <c r="R1377" s="10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8"/>
        <v>252.48648648648651</v>
      </c>
      <c r="P1378" s="9">
        <f t="shared" si="126"/>
        <v>55.607142857142854</v>
      </c>
      <c r="Q1378" s="10" t="str">
        <f t="shared" si="127"/>
        <v>music</v>
      </c>
      <c r="R1378" s="10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8"/>
        <v>116.15384615384616</v>
      </c>
      <c r="P1379" s="9">
        <f t="shared" si="126"/>
        <v>48.70967741935484</v>
      </c>
      <c r="Q1379" s="10" t="str">
        <f t="shared" si="127"/>
        <v>music</v>
      </c>
      <c r="R1379" s="10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8"/>
        <v>203.35000000000002</v>
      </c>
      <c r="P1380" s="9">
        <f t="shared" si="126"/>
        <v>30.578947368421051</v>
      </c>
      <c r="Q1380" s="10" t="str">
        <f t="shared" si="127"/>
        <v>music</v>
      </c>
      <c r="R1380" s="1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8"/>
        <v>111.60000000000001</v>
      </c>
      <c r="P1381" s="9">
        <f t="shared" si="126"/>
        <v>73.907284768211923</v>
      </c>
      <c r="Q1381" s="10" t="str">
        <f t="shared" si="127"/>
        <v>music</v>
      </c>
      <c r="R1381" s="10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8"/>
        <v>424</v>
      </c>
      <c r="P1382" s="9">
        <f t="shared" si="126"/>
        <v>21.2</v>
      </c>
      <c r="Q1382" s="10" t="str">
        <f t="shared" si="127"/>
        <v>music</v>
      </c>
      <c r="R1382" s="10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8"/>
        <v>107.1</v>
      </c>
      <c r="P1383" s="9">
        <f t="shared" si="126"/>
        <v>73.356164383561648</v>
      </c>
      <c r="Q1383" s="10" t="str">
        <f t="shared" si="127"/>
        <v>music</v>
      </c>
      <c r="R1383" s="10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8"/>
        <v>104.3625</v>
      </c>
      <c r="P1384" s="9">
        <f t="shared" si="126"/>
        <v>56.412162162162161</v>
      </c>
      <c r="Q1384" s="10" t="str">
        <f t="shared" si="127"/>
        <v>music</v>
      </c>
      <c r="R1384" s="10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8"/>
        <v>212.40909090909091</v>
      </c>
      <c r="P1385" s="9">
        <f t="shared" si="126"/>
        <v>50.247311827956992</v>
      </c>
      <c r="Q1385" s="10" t="str">
        <f t="shared" si="127"/>
        <v>music</v>
      </c>
      <c r="R1385" s="10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8"/>
        <v>124.08571428571429</v>
      </c>
      <c r="P1386" s="9">
        <f t="shared" si="126"/>
        <v>68.936507936507937</v>
      </c>
      <c r="Q1386" s="10" t="str">
        <f t="shared" si="127"/>
        <v>music</v>
      </c>
      <c r="R1386" s="10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8"/>
        <v>110.406125</v>
      </c>
      <c r="P1387" s="9">
        <f t="shared" si="126"/>
        <v>65.914104477611943</v>
      </c>
      <c r="Q1387" s="10" t="str">
        <f t="shared" si="127"/>
        <v>music</v>
      </c>
      <c r="R1387" s="10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8"/>
        <v>218.75</v>
      </c>
      <c r="P1388" s="9">
        <f t="shared" si="126"/>
        <v>62.5</v>
      </c>
      <c r="Q1388" s="10" t="str">
        <f t="shared" si="127"/>
        <v>music</v>
      </c>
      <c r="R1388" s="10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8"/>
        <v>136.625</v>
      </c>
      <c r="P1389" s="9">
        <f t="shared" si="126"/>
        <v>70.064102564102569</v>
      </c>
      <c r="Q1389" s="10" t="str">
        <f t="shared" si="127"/>
        <v>music</v>
      </c>
      <c r="R1389" s="10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8"/>
        <v>134.8074</v>
      </c>
      <c r="P1390" s="9">
        <f t="shared" si="126"/>
        <v>60.181874999999998</v>
      </c>
      <c r="Q1390" s="10" t="str">
        <f t="shared" si="127"/>
        <v>music</v>
      </c>
      <c r="R1390" s="1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8"/>
        <v>145.4</v>
      </c>
      <c r="P1391" s="9">
        <f t="shared" si="126"/>
        <v>21.382352941176471</v>
      </c>
      <c r="Q1391" s="10" t="str">
        <f t="shared" si="127"/>
        <v>music</v>
      </c>
      <c r="R1391" s="10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8"/>
        <v>109.10714285714285</v>
      </c>
      <c r="P1392" s="9">
        <f t="shared" si="126"/>
        <v>160.78947368421052</v>
      </c>
      <c r="Q1392" s="10" t="str">
        <f t="shared" si="127"/>
        <v>music</v>
      </c>
      <c r="R1392" s="10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8"/>
        <v>110.2</v>
      </c>
      <c r="P1393" s="9">
        <f t="shared" si="126"/>
        <v>42.384615384615387</v>
      </c>
      <c r="Q1393" s="10" t="str">
        <f t="shared" si="127"/>
        <v>music</v>
      </c>
      <c r="R1393" s="10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8"/>
        <v>113.64000000000001</v>
      </c>
      <c r="P1394" s="9">
        <f t="shared" si="126"/>
        <v>27.317307692307693</v>
      </c>
      <c r="Q1394" s="10" t="str">
        <f t="shared" si="127"/>
        <v>music</v>
      </c>
      <c r="R1394" s="10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8"/>
        <v>102.35000000000001</v>
      </c>
      <c r="P1395" s="9">
        <f t="shared" si="126"/>
        <v>196.82692307692307</v>
      </c>
      <c r="Q1395" s="10" t="str">
        <f t="shared" si="127"/>
        <v>music</v>
      </c>
      <c r="R1395" s="10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8"/>
        <v>122.13333333333334</v>
      </c>
      <c r="P1396" s="9">
        <f t="shared" si="126"/>
        <v>53.882352941176471</v>
      </c>
      <c r="Q1396" s="10" t="str">
        <f t="shared" si="127"/>
        <v>music</v>
      </c>
      <c r="R1396" s="10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8"/>
        <v>111.88571428571427</v>
      </c>
      <c r="P1397" s="9">
        <f t="shared" si="126"/>
        <v>47.756097560975611</v>
      </c>
      <c r="Q1397" s="10" t="str">
        <f t="shared" si="127"/>
        <v>music</v>
      </c>
      <c r="R1397" s="10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8"/>
        <v>107.3</v>
      </c>
      <c r="P1398" s="9">
        <f t="shared" si="126"/>
        <v>88.191780821917803</v>
      </c>
      <c r="Q1398" s="10" t="str">
        <f t="shared" si="127"/>
        <v>music</v>
      </c>
      <c r="R1398" s="10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8"/>
        <v>113.85000000000001</v>
      </c>
      <c r="P1399" s="9">
        <f t="shared" si="126"/>
        <v>72.056962025316452</v>
      </c>
      <c r="Q1399" s="10" t="str">
        <f t="shared" si="127"/>
        <v>music</v>
      </c>
      <c r="R1399" s="10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8"/>
        <v>109.68181818181819</v>
      </c>
      <c r="P1400" s="9">
        <f t="shared" si="126"/>
        <v>74.246153846153845</v>
      </c>
      <c r="Q1400" s="10" t="str">
        <f t="shared" si="127"/>
        <v>music</v>
      </c>
      <c r="R1400" s="1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8"/>
        <v>126.14444444444443</v>
      </c>
      <c r="P1401" s="9">
        <f t="shared" si="126"/>
        <v>61.701086956521742</v>
      </c>
      <c r="Q1401" s="10" t="str">
        <f t="shared" si="127"/>
        <v>music</v>
      </c>
      <c r="R1401" s="10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8"/>
        <v>167.42857142857144</v>
      </c>
      <c r="P1402" s="9">
        <f t="shared" si="126"/>
        <v>17.235294117647058</v>
      </c>
      <c r="Q1402" s="10" t="str">
        <f t="shared" si="127"/>
        <v>music</v>
      </c>
      <c r="R1402" s="10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8"/>
        <v>496.52000000000004</v>
      </c>
      <c r="P1403" s="9">
        <f t="shared" si="126"/>
        <v>51.720833333333331</v>
      </c>
      <c r="Q1403" s="10" t="str">
        <f t="shared" si="127"/>
        <v>music</v>
      </c>
      <c r="R1403" s="10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8"/>
        <v>109.16</v>
      </c>
      <c r="P1404" s="9">
        <f t="shared" si="126"/>
        <v>24.150442477876105</v>
      </c>
      <c r="Q1404" s="10" t="str">
        <f t="shared" si="127"/>
        <v>music</v>
      </c>
      <c r="R1404" s="10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8"/>
        <v>102.57499999999999</v>
      </c>
      <c r="P1405" s="9">
        <f t="shared" si="126"/>
        <v>62.166666666666664</v>
      </c>
      <c r="Q1405" s="10" t="str">
        <f t="shared" si="127"/>
        <v>music</v>
      </c>
      <c r="R1405" s="10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2" hidden="1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8"/>
        <v>1.6620689655172414</v>
      </c>
      <c r="P1406" s="9">
        <f t="shared" si="126"/>
        <v>48.2</v>
      </c>
      <c r="Q1406" s="10" t="str">
        <f t="shared" si="127"/>
        <v>publishing</v>
      </c>
      <c r="R1406" s="10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8.8" hidden="1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8"/>
        <v>0.42</v>
      </c>
      <c r="P1407" s="9">
        <f t="shared" si="126"/>
        <v>6.1764705882352944</v>
      </c>
      <c r="Q1407" s="10" t="str">
        <f t="shared" si="127"/>
        <v>publishing</v>
      </c>
      <c r="R1407" s="10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8"/>
        <v>0.125</v>
      </c>
      <c r="P1408" s="9">
        <f t="shared" si="126"/>
        <v>5</v>
      </c>
      <c r="Q1408" s="10" t="str">
        <f t="shared" si="127"/>
        <v>publishing</v>
      </c>
      <c r="R1408" s="10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2" hidden="1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8"/>
        <v>0.5</v>
      </c>
      <c r="P1409" s="9">
        <f t="shared" si="126"/>
        <v>7.5</v>
      </c>
      <c r="Q1409" s="10" t="str">
        <f t="shared" si="127"/>
        <v>publishing</v>
      </c>
      <c r="R1409" s="10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2" hidden="1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8"/>
        <v>7.1999999999999993</v>
      </c>
      <c r="P1410" s="9">
        <f t="shared" ref="P1410:P1473" si="132">AVERAGE(PLEDGED/BACKERS_COUNT)</f>
        <v>12</v>
      </c>
      <c r="Q1410" s="10" t="str">
        <f t="shared" ref="Q1410:Q1473" si="133">LEFT(N1410,FIND("/",N1410)-1)</f>
        <v>publishing</v>
      </c>
      <c r="R1410" s="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2" hidden="1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4">(E1411/D1411)*100</f>
        <v>0</v>
      </c>
      <c r="P1411" s="9" t="e">
        <f t="shared" si="132"/>
        <v>#DIV/0!</v>
      </c>
      <c r="Q1411" s="10" t="str">
        <f t="shared" si="133"/>
        <v>publishing</v>
      </c>
      <c r="R1411" s="10" t="str">
        <f t="shared" ref="R1411:R1474" si="135">RIGHT(N1411, LEN(N1411)-FIND("/", 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2" hidden="1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4"/>
        <v>1.6666666666666666E-2</v>
      </c>
      <c r="P1412" s="9">
        <f t="shared" si="132"/>
        <v>1</v>
      </c>
      <c r="Q1412" s="10" t="str">
        <f t="shared" si="133"/>
        <v>publishing</v>
      </c>
      <c r="R1412" s="10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7.6" hidden="1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4"/>
        <v>0.23333333333333336</v>
      </c>
      <c r="P1413" s="9">
        <f t="shared" si="132"/>
        <v>2.3333333333333335</v>
      </c>
      <c r="Q1413" s="10" t="str">
        <f t="shared" si="133"/>
        <v>publishing</v>
      </c>
      <c r="R1413" s="10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8.8" hidden="1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4"/>
        <v>4.5714285714285712</v>
      </c>
      <c r="P1414" s="9">
        <f t="shared" si="132"/>
        <v>24.615384615384617</v>
      </c>
      <c r="Q1414" s="10" t="str">
        <f t="shared" si="133"/>
        <v>publishing</v>
      </c>
      <c r="R1414" s="10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7.6" hidden="1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4"/>
        <v>5</v>
      </c>
      <c r="P1415" s="9">
        <f t="shared" si="132"/>
        <v>100</v>
      </c>
      <c r="Q1415" s="10" t="str">
        <f t="shared" si="133"/>
        <v>publishing</v>
      </c>
      <c r="R1415" s="10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2" hidden="1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4"/>
        <v>0.2</v>
      </c>
      <c r="P1416" s="9">
        <f t="shared" si="132"/>
        <v>1</v>
      </c>
      <c r="Q1416" s="10" t="str">
        <f t="shared" si="133"/>
        <v>publishing</v>
      </c>
      <c r="R1416" s="10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2" hidden="1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4"/>
        <v>18.181818181818183</v>
      </c>
      <c r="P1417" s="9">
        <f t="shared" si="132"/>
        <v>88.888888888888886</v>
      </c>
      <c r="Q1417" s="10" t="str">
        <f t="shared" si="133"/>
        <v>publishing</v>
      </c>
      <c r="R1417" s="10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2" hidden="1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4"/>
        <v>0</v>
      </c>
      <c r="P1418" s="9" t="e">
        <f t="shared" si="132"/>
        <v>#DIV/0!</v>
      </c>
      <c r="Q1418" s="10" t="str">
        <f t="shared" si="133"/>
        <v>publishing</v>
      </c>
      <c r="R1418" s="10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2" hidden="1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4"/>
        <v>1.2222222222222223</v>
      </c>
      <c r="P1419" s="9">
        <f t="shared" si="132"/>
        <v>27.5</v>
      </c>
      <c r="Q1419" s="10" t="str">
        <f t="shared" si="133"/>
        <v>publishing</v>
      </c>
      <c r="R1419" s="10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7.6" hidden="1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4"/>
        <v>0.2</v>
      </c>
      <c r="P1420" s="9">
        <f t="shared" si="132"/>
        <v>6</v>
      </c>
      <c r="Q1420" s="10" t="str">
        <f t="shared" si="133"/>
        <v>publishing</v>
      </c>
      <c r="R1420" s="1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7.6" hidden="1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4"/>
        <v>7.0634920634920633</v>
      </c>
      <c r="P1421" s="9">
        <f t="shared" si="132"/>
        <v>44.5</v>
      </c>
      <c r="Q1421" s="10" t="str">
        <f t="shared" si="133"/>
        <v>publishing</v>
      </c>
      <c r="R1421" s="10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8.8" hidden="1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4"/>
        <v>2.7272727272727271</v>
      </c>
      <c r="P1422" s="9">
        <f t="shared" si="132"/>
        <v>1</v>
      </c>
      <c r="Q1422" s="10" t="str">
        <f t="shared" si="133"/>
        <v>publishing</v>
      </c>
      <c r="R1422" s="10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7.6" hidden="1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4"/>
        <v>0.1</v>
      </c>
      <c r="P1423" s="9">
        <f t="shared" si="132"/>
        <v>100</v>
      </c>
      <c r="Q1423" s="10" t="str">
        <f t="shared" si="133"/>
        <v>publishing</v>
      </c>
      <c r="R1423" s="10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2" hidden="1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4"/>
        <v>0.104</v>
      </c>
      <c r="P1424" s="9">
        <f t="shared" si="132"/>
        <v>13</v>
      </c>
      <c r="Q1424" s="10" t="str">
        <f t="shared" si="133"/>
        <v>publishing</v>
      </c>
      <c r="R1424" s="10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2" hidden="1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4"/>
        <v>0.33333333333333337</v>
      </c>
      <c r="P1425" s="9">
        <f t="shared" si="132"/>
        <v>100</v>
      </c>
      <c r="Q1425" s="10" t="str">
        <f t="shared" si="133"/>
        <v>publishing</v>
      </c>
      <c r="R1425" s="10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2" hidden="1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4"/>
        <v>20.36</v>
      </c>
      <c r="P1426" s="9">
        <f t="shared" si="132"/>
        <v>109.07142857142857</v>
      </c>
      <c r="Q1426" s="10" t="str">
        <f t="shared" si="133"/>
        <v>publishing</v>
      </c>
      <c r="R1426" s="10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2" hidden="1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4"/>
        <v>0</v>
      </c>
      <c r="P1427" s="9" t="e">
        <f t="shared" si="132"/>
        <v>#DIV/0!</v>
      </c>
      <c r="Q1427" s="10" t="str">
        <f t="shared" si="133"/>
        <v>publishing</v>
      </c>
      <c r="R1427" s="10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2" hidden="1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4"/>
        <v>0</v>
      </c>
      <c r="P1428" s="9" t="e">
        <f t="shared" si="132"/>
        <v>#DIV/0!</v>
      </c>
      <c r="Q1428" s="10" t="str">
        <f t="shared" si="133"/>
        <v>publishing</v>
      </c>
      <c r="R1428" s="10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7.6" hidden="1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4"/>
        <v>8.3800000000000008</v>
      </c>
      <c r="P1429" s="9">
        <f t="shared" si="132"/>
        <v>104.75</v>
      </c>
      <c r="Q1429" s="10" t="str">
        <f t="shared" si="133"/>
        <v>publishing</v>
      </c>
      <c r="R1429" s="10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2" hidden="1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4"/>
        <v>4.5</v>
      </c>
      <c r="P1430" s="9">
        <f t="shared" si="132"/>
        <v>15</v>
      </c>
      <c r="Q1430" s="10" t="str">
        <f t="shared" si="133"/>
        <v>publishing</v>
      </c>
      <c r="R1430" s="1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2" hidden="1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4"/>
        <v>0</v>
      </c>
      <c r="P1431" s="9" t="e">
        <f t="shared" si="132"/>
        <v>#DIV/0!</v>
      </c>
      <c r="Q1431" s="10" t="str">
        <f t="shared" si="133"/>
        <v>publishing</v>
      </c>
      <c r="R1431" s="10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2" hidden="1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4"/>
        <v>8.06</v>
      </c>
      <c r="P1432" s="9">
        <f t="shared" si="132"/>
        <v>80.599999999999994</v>
      </c>
      <c r="Q1432" s="10" t="str">
        <f t="shared" si="133"/>
        <v>publishing</v>
      </c>
      <c r="R1432" s="10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3.2" hidden="1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4"/>
        <v>31.94705882352941</v>
      </c>
      <c r="P1433" s="9">
        <f t="shared" si="132"/>
        <v>115.55319148936171</v>
      </c>
      <c r="Q1433" s="10" t="str">
        <f t="shared" si="133"/>
        <v>publishing</v>
      </c>
      <c r="R1433" s="10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3.2" hidden="1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4"/>
        <v>0</v>
      </c>
      <c r="P1434" s="9" t="e">
        <f t="shared" si="132"/>
        <v>#DIV/0!</v>
      </c>
      <c r="Q1434" s="10" t="str">
        <f t="shared" si="133"/>
        <v>publishing</v>
      </c>
      <c r="R1434" s="10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2" hidden="1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4"/>
        <v>6.708333333333333</v>
      </c>
      <c r="P1435" s="9">
        <f t="shared" si="132"/>
        <v>80.5</v>
      </c>
      <c r="Q1435" s="10" t="str">
        <f t="shared" si="133"/>
        <v>publishing</v>
      </c>
      <c r="R1435" s="10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2" hidden="1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4"/>
        <v>9.9878048780487809</v>
      </c>
      <c r="P1436" s="9">
        <f t="shared" si="132"/>
        <v>744.5454545454545</v>
      </c>
      <c r="Q1436" s="10" t="str">
        <f t="shared" si="133"/>
        <v>publishing</v>
      </c>
      <c r="R1436" s="10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2" hidden="1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4"/>
        <v>0.1</v>
      </c>
      <c r="P1437" s="9">
        <f t="shared" si="132"/>
        <v>7.5</v>
      </c>
      <c r="Q1437" s="10" t="str">
        <f t="shared" si="133"/>
        <v>publishing</v>
      </c>
      <c r="R1437" s="10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3.2" hidden="1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4"/>
        <v>0.77</v>
      </c>
      <c r="P1438" s="9">
        <f t="shared" si="132"/>
        <v>38.5</v>
      </c>
      <c r="Q1438" s="10" t="str">
        <f t="shared" si="133"/>
        <v>publishing</v>
      </c>
      <c r="R1438" s="10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7.6" hidden="1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4"/>
        <v>26.900000000000002</v>
      </c>
      <c r="P1439" s="9">
        <f t="shared" si="132"/>
        <v>36.68181818181818</v>
      </c>
      <c r="Q1439" s="10" t="str">
        <f t="shared" si="133"/>
        <v>publishing</v>
      </c>
      <c r="R1439" s="10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2" hidden="1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4"/>
        <v>3</v>
      </c>
      <c r="P1440" s="9">
        <f t="shared" si="132"/>
        <v>75</v>
      </c>
      <c r="Q1440" s="10" t="str">
        <f t="shared" si="133"/>
        <v>publishing</v>
      </c>
      <c r="R1440" s="1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2" hidden="1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4"/>
        <v>6.6055045871559637</v>
      </c>
      <c r="P1441" s="9">
        <f t="shared" si="132"/>
        <v>30</v>
      </c>
      <c r="Q1441" s="10" t="str">
        <f t="shared" si="133"/>
        <v>publishing</v>
      </c>
      <c r="R1441" s="10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2" hidden="1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4"/>
        <v>7.6923076923076927E-3</v>
      </c>
      <c r="P1442" s="9">
        <f t="shared" si="132"/>
        <v>1</v>
      </c>
      <c r="Q1442" s="10" t="str">
        <f t="shared" si="133"/>
        <v>publishing</v>
      </c>
      <c r="R1442" s="10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3.2" hidden="1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4"/>
        <v>1.1222222222222222</v>
      </c>
      <c r="P1443" s="9">
        <f t="shared" si="132"/>
        <v>673.33333333333337</v>
      </c>
      <c r="Q1443" s="10" t="str">
        <f t="shared" si="133"/>
        <v>publishing</v>
      </c>
      <c r="R1443" s="10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2" hidden="1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4"/>
        <v>0</v>
      </c>
      <c r="P1444" s="9" t="e">
        <f t="shared" si="132"/>
        <v>#DIV/0!</v>
      </c>
      <c r="Q1444" s="10" t="str">
        <f t="shared" si="133"/>
        <v>publishing</v>
      </c>
      <c r="R1444" s="10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2" hidden="1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4"/>
        <v>0</v>
      </c>
      <c r="P1445" s="9" t="e">
        <f t="shared" si="132"/>
        <v>#DIV/0!</v>
      </c>
      <c r="Q1445" s="10" t="str">
        <f t="shared" si="133"/>
        <v>publishing</v>
      </c>
      <c r="R1445" s="10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2" hidden="1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4"/>
        <v>0</v>
      </c>
      <c r="P1446" s="9" t="e">
        <f t="shared" si="132"/>
        <v>#DIV/0!</v>
      </c>
      <c r="Q1446" s="10" t="str">
        <f t="shared" si="133"/>
        <v>publishing</v>
      </c>
      <c r="R1446" s="10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2" hidden="1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4"/>
        <v>0</v>
      </c>
      <c r="P1447" s="9" t="e">
        <f t="shared" si="132"/>
        <v>#DIV/0!</v>
      </c>
      <c r="Q1447" s="10" t="str">
        <f t="shared" si="133"/>
        <v>publishing</v>
      </c>
      <c r="R1447" s="10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2" hidden="1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4"/>
        <v>0</v>
      </c>
      <c r="P1448" s="9" t="e">
        <f t="shared" si="132"/>
        <v>#DIV/0!</v>
      </c>
      <c r="Q1448" s="10" t="str">
        <f t="shared" si="133"/>
        <v>publishing</v>
      </c>
      <c r="R1448" s="10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8.8" hidden="1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4"/>
        <v>1.4999999999999999E-2</v>
      </c>
      <c r="P1449" s="9">
        <f t="shared" si="132"/>
        <v>25</v>
      </c>
      <c r="Q1449" s="10" t="str">
        <f t="shared" si="133"/>
        <v>publishing</v>
      </c>
      <c r="R1449" s="10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7.6" hidden="1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4"/>
        <v>0</v>
      </c>
      <c r="P1450" s="9" t="e">
        <f t="shared" si="132"/>
        <v>#DIV/0!</v>
      </c>
      <c r="Q1450" s="10" t="str">
        <f t="shared" si="133"/>
        <v>publishing</v>
      </c>
      <c r="R1450" s="1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3.2" hidden="1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4"/>
        <v>0</v>
      </c>
      <c r="P1451" s="9" t="e">
        <f t="shared" si="132"/>
        <v>#DIV/0!</v>
      </c>
      <c r="Q1451" s="10" t="str">
        <f t="shared" si="133"/>
        <v>publishing</v>
      </c>
      <c r="R1451" s="10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7.6" hidden="1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4"/>
        <v>1E-3</v>
      </c>
      <c r="P1452" s="9">
        <f t="shared" si="132"/>
        <v>1</v>
      </c>
      <c r="Q1452" s="10" t="str">
        <f t="shared" si="133"/>
        <v>publishing</v>
      </c>
      <c r="R1452" s="10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4"/>
        <v>1.0554089709762533E-2</v>
      </c>
      <c r="P1453" s="9">
        <f t="shared" si="132"/>
        <v>1</v>
      </c>
      <c r="Q1453" s="10" t="str">
        <f t="shared" si="133"/>
        <v>publishing</v>
      </c>
      <c r="R1453" s="10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8.8" hidden="1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4"/>
        <v>0</v>
      </c>
      <c r="P1454" s="9" t="e">
        <f t="shared" si="132"/>
        <v>#DIV/0!</v>
      </c>
      <c r="Q1454" s="10" t="str">
        <f t="shared" si="133"/>
        <v>publishing</v>
      </c>
      <c r="R1454" s="10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4"/>
        <v>0</v>
      </c>
      <c r="P1455" s="9" t="e">
        <f t="shared" si="132"/>
        <v>#DIV/0!</v>
      </c>
      <c r="Q1455" s="10" t="str">
        <f t="shared" si="133"/>
        <v>publishing</v>
      </c>
      <c r="R1455" s="10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4"/>
        <v>0.85714285714285721</v>
      </c>
      <c r="P1456" s="9">
        <f t="shared" si="132"/>
        <v>15</v>
      </c>
      <c r="Q1456" s="10" t="str">
        <f t="shared" si="133"/>
        <v>publishing</v>
      </c>
      <c r="R1456" s="10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3.2" hidden="1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4"/>
        <v>10.5</v>
      </c>
      <c r="P1457" s="9">
        <f t="shared" si="132"/>
        <v>225</v>
      </c>
      <c r="Q1457" s="10" t="str">
        <f t="shared" si="133"/>
        <v>publishing</v>
      </c>
      <c r="R1457" s="10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4"/>
        <v>2.9000000000000004</v>
      </c>
      <c r="P1458" s="9">
        <f t="shared" si="132"/>
        <v>48.333333333333336</v>
      </c>
      <c r="Q1458" s="10" t="str">
        <f t="shared" si="133"/>
        <v>publishing</v>
      </c>
      <c r="R1458" s="10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4"/>
        <v>0</v>
      </c>
      <c r="P1459" s="9" t="e">
        <f t="shared" si="132"/>
        <v>#DIV/0!</v>
      </c>
      <c r="Q1459" s="10" t="str">
        <f t="shared" si="133"/>
        <v>publishing</v>
      </c>
      <c r="R1459" s="10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7.6" hidden="1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4"/>
        <v>0</v>
      </c>
      <c r="P1460" s="9" t="e">
        <f t="shared" si="132"/>
        <v>#DIV/0!</v>
      </c>
      <c r="Q1460" s="10" t="str">
        <f t="shared" si="133"/>
        <v>publishing</v>
      </c>
      <c r="R1460" s="1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4"/>
        <v>0</v>
      </c>
      <c r="P1461" s="9" t="e">
        <f t="shared" si="132"/>
        <v>#DIV/0!</v>
      </c>
      <c r="Q1461" s="10" t="str">
        <f t="shared" si="133"/>
        <v>publishing</v>
      </c>
      <c r="R1461" s="10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2" hidden="1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4"/>
        <v>0</v>
      </c>
      <c r="P1462" s="9" t="e">
        <f t="shared" si="132"/>
        <v>#DIV/0!</v>
      </c>
      <c r="Q1462" s="10" t="str">
        <f t="shared" si="133"/>
        <v>publishing</v>
      </c>
      <c r="R1462" s="10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4"/>
        <v>101.24459999999999</v>
      </c>
      <c r="P1463" s="9">
        <f t="shared" si="132"/>
        <v>44.66673529411765</v>
      </c>
      <c r="Q1463" s="10" t="str">
        <f t="shared" si="133"/>
        <v>publishing</v>
      </c>
      <c r="R1463" s="10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4"/>
        <v>108.5175</v>
      </c>
      <c r="P1464" s="9">
        <f t="shared" si="132"/>
        <v>28.937999999999999</v>
      </c>
      <c r="Q1464" s="10" t="str">
        <f t="shared" si="133"/>
        <v>publishing</v>
      </c>
      <c r="R1464" s="10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4"/>
        <v>147.66666666666666</v>
      </c>
      <c r="P1465" s="9">
        <f t="shared" si="132"/>
        <v>35.44</v>
      </c>
      <c r="Q1465" s="10" t="str">
        <f t="shared" si="133"/>
        <v>publishing</v>
      </c>
      <c r="R1465" s="10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4"/>
        <v>163.19999999999999</v>
      </c>
      <c r="P1466" s="9">
        <f t="shared" si="132"/>
        <v>34.871794871794869</v>
      </c>
      <c r="Q1466" s="10" t="str">
        <f t="shared" si="133"/>
        <v>publishing</v>
      </c>
      <c r="R1466" s="10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4"/>
        <v>456.41449999999998</v>
      </c>
      <c r="P1467" s="9">
        <f t="shared" si="132"/>
        <v>52.622732513451197</v>
      </c>
      <c r="Q1467" s="10" t="str">
        <f t="shared" si="133"/>
        <v>publishing</v>
      </c>
      <c r="R1467" s="10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4"/>
        <v>107.87731249999999</v>
      </c>
      <c r="P1468" s="9">
        <f t="shared" si="132"/>
        <v>69.598266129032254</v>
      </c>
      <c r="Q1468" s="10" t="str">
        <f t="shared" si="133"/>
        <v>publishing</v>
      </c>
      <c r="R1468" s="10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4"/>
        <v>115.08</v>
      </c>
      <c r="P1469" s="9">
        <f t="shared" si="132"/>
        <v>76.72</v>
      </c>
      <c r="Q1469" s="10" t="str">
        <f t="shared" si="133"/>
        <v>publishing</v>
      </c>
      <c r="R1469" s="10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4"/>
        <v>102.36842105263158</v>
      </c>
      <c r="P1470" s="9">
        <f t="shared" si="132"/>
        <v>33.191126279863482</v>
      </c>
      <c r="Q1470" s="10" t="str">
        <f t="shared" si="133"/>
        <v>publishing</v>
      </c>
      <c r="R1470" s="1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4"/>
        <v>108.42485875706214</v>
      </c>
      <c r="P1471" s="9">
        <f t="shared" si="132"/>
        <v>149.46417445482865</v>
      </c>
      <c r="Q1471" s="10" t="str">
        <f t="shared" si="133"/>
        <v>publishing</v>
      </c>
      <c r="R1471" s="10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4"/>
        <v>125.13333333333334</v>
      </c>
      <c r="P1472" s="9">
        <f t="shared" si="132"/>
        <v>23.172839506172838</v>
      </c>
      <c r="Q1472" s="10" t="str">
        <f t="shared" si="133"/>
        <v>publishing</v>
      </c>
      <c r="R1472" s="10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4"/>
        <v>103.840625</v>
      </c>
      <c r="P1473" s="9">
        <f t="shared" si="132"/>
        <v>96.877551020408163</v>
      </c>
      <c r="Q1473" s="10" t="str">
        <f t="shared" si="133"/>
        <v>publishing</v>
      </c>
      <c r="R1473" s="10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4"/>
        <v>138.70400000000001</v>
      </c>
      <c r="P1474" s="9">
        <f t="shared" ref="P1474:P1537" si="138">AVERAGE(PLEDGED/BACKERS_COUNT)</f>
        <v>103.20238095238095</v>
      </c>
      <c r="Q1474" s="10" t="str">
        <f t="shared" ref="Q1474:Q1537" si="139">LEFT(N1474,FIND("/",N1474)-1)</f>
        <v>publishing</v>
      </c>
      <c r="R1474" s="10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40">(E1475/D1475)*100</f>
        <v>120.51600000000001</v>
      </c>
      <c r="P1475" s="9">
        <f t="shared" si="138"/>
        <v>38.462553191489363</v>
      </c>
      <c r="Q1475" s="10" t="str">
        <f t="shared" si="139"/>
        <v>publishing</v>
      </c>
      <c r="R1475" s="10" t="str">
        <f t="shared" ref="R1475:R1538" si="141">RIGHT(N1475, LEN(N1475)-FIND("/", 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40"/>
        <v>112.26666666666667</v>
      </c>
      <c r="P1476" s="9">
        <f t="shared" si="138"/>
        <v>44.315789473684212</v>
      </c>
      <c r="Q1476" s="10" t="str">
        <f t="shared" si="139"/>
        <v>publishing</v>
      </c>
      <c r="R1476" s="10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40"/>
        <v>188.66966666666667</v>
      </c>
      <c r="P1477" s="9">
        <f t="shared" si="138"/>
        <v>64.173356009070289</v>
      </c>
      <c r="Q1477" s="10" t="str">
        <f t="shared" si="139"/>
        <v>publishing</v>
      </c>
      <c r="R1477" s="10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40"/>
        <v>661.55466666666666</v>
      </c>
      <c r="P1478" s="9">
        <f t="shared" si="138"/>
        <v>43.333275109170302</v>
      </c>
      <c r="Q1478" s="10" t="str">
        <f t="shared" si="139"/>
        <v>publishing</v>
      </c>
      <c r="R1478" s="10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40"/>
        <v>111.31</v>
      </c>
      <c r="P1479" s="9">
        <f t="shared" si="138"/>
        <v>90.495934959349597</v>
      </c>
      <c r="Q1479" s="10" t="str">
        <f t="shared" si="139"/>
        <v>publishing</v>
      </c>
      <c r="R1479" s="10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40"/>
        <v>1181.6142199999999</v>
      </c>
      <c r="P1480" s="9">
        <f t="shared" si="138"/>
        <v>29.187190495010373</v>
      </c>
      <c r="Q1480" s="10" t="str">
        <f t="shared" si="139"/>
        <v>publishing</v>
      </c>
      <c r="R1480" s="1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40"/>
        <v>137.375</v>
      </c>
      <c r="P1481" s="9">
        <f t="shared" si="138"/>
        <v>30.95774647887324</v>
      </c>
      <c r="Q1481" s="10" t="str">
        <f t="shared" si="139"/>
        <v>publishing</v>
      </c>
      <c r="R1481" s="10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40"/>
        <v>117.04040000000001</v>
      </c>
      <c r="P1482" s="9">
        <f t="shared" si="138"/>
        <v>92.157795275590544</v>
      </c>
      <c r="Q1482" s="10" t="str">
        <f t="shared" si="139"/>
        <v>publishing</v>
      </c>
      <c r="R1482" s="10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2" hidden="1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40"/>
        <v>2.1</v>
      </c>
      <c r="P1483" s="9">
        <f t="shared" si="138"/>
        <v>17.5</v>
      </c>
      <c r="Q1483" s="10" t="str">
        <f t="shared" si="139"/>
        <v>publishing</v>
      </c>
      <c r="R1483" s="10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2" hidden="1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40"/>
        <v>0.1</v>
      </c>
      <c r="P1484" s="9">
        <f t="shared" si="138"/>
        <v>5</v>
      </c>
      <c r="Q1484" s="10" t="str">
        <f t="shared" si="139"/>
        <v>publishing</v>
      </c>
      <c r="R1484" s="10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2" hidden="1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40"/>
        <v>0.7142857142857143</v>
      </c>
      <c r="P1485" s="9">
        <f t="shared" si="138"/>
        <v>25</v>
      </c>
      <c r="Q1485" s="10" t="str">
        <f t="shared" si="139"/>
        <v>publishing</v>
      </c>
      <c r="R1485" s="10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40"/>
        <v>0</v>
      </c>
      <c r="P1486" s="9" t="e">
        <f t="shared" si="138"/>
        <v>#DIV/0!</v>
      </c>
      <c r="Q1486" s="10" t="str">
        <f t="shared" si="139"/>
        <v>publishing</v>
      </c>
      <c r="R1486" s="10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2" hidden="1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40"/>
        <v>2.2388059701492535</v>
      </c>
      <c r="P1487" s="9">
        <f t="shared" si="138"/>
        <v>50</v>
      </c>
      <c r="Q1487" s="10" t="str">
        <f t="shared" si="139"/>
        <v>publishing</v>
      </c>
      <c r="R1487" s="10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7.6" hidden="1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40"/>
        <v>0.24</v>
      </c>
      <c r="P1488" s="9">
        <f t="shared" si="138"/>
        <v>16</v>
      </c>
      <c r="Q1488" s="10" t="str">
        <f t="shared" si="139"/>
        <v>publishing</v>
      </c>
      <c r="R1488" s="10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2" hidden="1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40"/>
        <v>0</v>
      </c>
      <c r="P1489" s="9" t="e">
        <f t="shared" si="138"/>
        <v>#DIV/0!</v>
      </c>
      <c r="Q1489" s="10" t="str">
        <f t="shared" si="139"/>
        <v>publishing</v>
      </c>
      <c r="R1489" s="10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2" hidden="1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40"/>
        <v>2.4</v>
      </c>
      <c r="P1490" s="9">
        <f t="shared" si="138"/>
        <v>60</v>
      </c>
      <c r="Q1490" s="10" t="str">
        <f t="shared" si="139"/>
        <v>publishing</v>
      </c>
      <c r="R1490" s="1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2" hidden="1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40"/>
        <v>0</v>
      </c>
      <c r="P1491" s="9" t="e">
        <f t="shared" si="138"/>
        <v>#DIV/0!</v>
      </c>
      <c r="Q1491" s="10" t="str">
        <f t="shared" si="139"/>
        <v>publishing</v>
      </c>
      <c r="R1491" s="10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2" hidden="1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40"/>
        <v>30.862068965517242</v>
      </c>
      <c r="P1492" s="9">
        <f t="shared" si="138"/>
        <v>47.10526315789474</v>
      </c>
      <c r="Q1492" s="10" t="str">
        <f t="shared" si="139"/>
        <v>publishing</v>
      </c>
      <c r="R1492" s="10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2" hidden="1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40"/>
        <v>8.3333333333333321</v>
      </c>
      <c r="P1493" s="9">
        <f t="shared" si="138"/>
        <v>100</v>
      </c>
      <c r="Q1493" s="10" t="str">
        <f t="shared" si="139"/>
        <v>publishing</v>
      </c>
      <c r="R1493" s="10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7.6" hidden="1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40"/>
        <v>0.75</v>
      </c>
      <c r="P1494" s="9">
        <f t="shared" si="138"/>
        <v>15</v>
      </c>
      <c r="Q1494" s="10" t="str">
        <f t="shared" si="139"/>
        <v>publishing</v>
      </c>
      <c r="R1494" s="10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8.8" hidden="1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40"/>
        <v>0</v>
      </c>
      <c r="P1495" s="9" t="e">
        <f t="shared" si="138"/>
        <v>#DIV/0!</v>
      </c>
      <c r="Q1495" s="10" t="str">
        <f t="shared" si="139"/>
        <v>publishing</v>
      </c>
      <c r="R1495" s="10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3.2" hidden="1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40"/>
        <v>8.9</v>
      </c>
      <c r="P1496" s="9">
        <f t="shared" si="138"/>
        <v>40.454545454545453</v>
      </c>
      <c r="Q1496" s="10" t="str">
        <f t="shared" si="139"/>
        <v>publishing</v>
      </c>
      <c r="R1496" s="10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8.8" hidden="1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40"/>
        <v>0</v>
      </c>
      <c r="P1497" s="9" t="e">
        <f t="shared" si="138"/>
        <v>#DIV/0!</v>
      </c>
      <c r="Q1497" s="10" t="str">
        <f t="shared" si="139"/>
        <v>publishing</v>
      </c>
      <c r="R1497" s="10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2" hidden="1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40"/>
        <v>0</v>
      </c>
      <c r="P1498" s="9" t="e">
        <f t="shared" si="138"/>
        <v>#DIV/0!</v>
      </c>
      <c r="Q1498" s="10" t="str">
        <f t="shared" si="139"/>
        <v>publishing</v>
      </c>
      <c r="R1498" s="10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3.2" hidden="1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40"/>
        <v>6.6666666666666671E-3</v>
      </c>
      <c r="P1499" s="9">
        <f t="shared" si="138"/>
        <v>1</v>
      </c>
      <c r="Q1499" s="10" t="str">
        <f t="shared" si="139"/>
        <v>publishing</v>
      </c>
      <c r="R1499" s="10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2" hidden="1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40"/>
        <v>1.9</v>
      </c>
      <c r="P1500" s="9">
        <f t="shared" si="138"/>
        <v>19</v>
      </c>
      <c r="Q1500" s="10" t="str">
        <f t="shared" si="139"/>
        <v>publishing</v>
      </c>
      <c r="R1500" s="1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3.2" hidden="1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40"/>
        <v>0.25</v>
      </c>
      <c r="P1501" s="9">
        <f t="shared" si="138"/>
        <v>5</v>
      </c>
      <c r="Q1501" s="10" t="str">
        <f t="shared" si="139"/>
        <v>publishing</v>
      </c>
      <c r="R1501" s="10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2" hidden="1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40"/>
        <v>25.035714285714285</v>
      </c>
      <c r="P1502" s="9">
        <f t="shared" si="138"/>
        <v>46.733333333333334</v>
      </c>
      <c r="Q1502" s="10" t="str">
        <f t="shared" si="139"/>
        <v>publishing</v>
      </c>
      <c r="R1502" s="10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40"/>
        <v>166.33076923076925</v>
      </c>
      <c r="P1503" s="9">
        <f t="shared" si="138"/>
        <v>97.731073446327684</v>
      </c>
      <c r="Q1503" s="10" t="str">
        <f t="shared" si="139"/>
        <v>photography</v>
      </c>
      <c r="R1503" s="10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40"/>
        <v>101.44545454545455</v>
      </c>
      <c r="P1504" s="9">
        <f t="shared" si="138"/>
        <v>67.835866261398181</v>
      </c>
      <c r="Q1504" s="10" t="str">
        <f t="shared" si="139"/>
        <v>photography</v>
      </c>
      <c r="R1504" s="10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40"/>
        <v>107.89146666666667</v>
      </c>
      <c r="P1505" s="9">
        <f t="shared" si="138"/>
        <v>56.98492957746479</v>
      </c>
      <c r="Q1505" s="10" t="str">
        <f t="shared" si="139"/>
        <v>photography</v>
      </c>
      <c r="R1505" s="10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40"/>
        <v>277.93846153846158</v>
      </c>
      <c r="P1506" s="9">
        <f t="shared" si="138"/>
        <v>67.159851301115239</v>
      </c>
      <c r="Q1506" s="10" t="str">
        <f t="shared" si="139"/>
        <v>photography</v>
      </c>
      <c r="R1506" s="10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40"/>
        <v>103.58125</v>
      </c>
      <c r="P1507" s="9">
        <f t="shared" si="138"/>
        <v>48.037681159420288</v>
      </c>
      <c r="Q1507" s="10" t="str">
        <f t="shared" si="139"/>
        <v>photography</v>
      </c>
      <c r="R1507" s="10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40"/>
        <v>111.4</v>
      </c>
      <c r="P1508" s="9">
        <f t="shared" si="138"/>
        <v>38.860465116279073</v>
      </c>
      <c r="Q1508" s="10" t="str">
        <f t="shared" si="139"/>
        <v>photography</v>
      </c>
      <c r="R1508" s="10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40"/>
        <v>215</v>
      </c>
      <c r="P1509" s="9">
        <f t="shared" si="138"/>
        <v>78.181818181818187</v>
      </c>
      <c r="Q1509" s="10" t="str">
        <f t="shared" si="139"/>
        <v>photography</v>
      </c>
      <c r="R1509" s="10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40"/>
        <v>110.76216216216217</v>
      </c>
      <c r="P1510" s="9">
        <f t="shared" si="138"/>
        <v>97.113744075829388</v>
      </c>
      <c r="Q1510" s="10" t="str">
        <f t="shared" si="139"/>
        <v>photography</v>
      </c>
      <c r="R1510" s="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40"/>
        <v>123.64125714285714</v>
      </c>
      <c r="P1511" s="9">
        <f t="shared" si="138"/>
        <v>110.39397959183674</v>
      </c>
      <c r="Q1511" s="10" t="str">
        <f t="shared" si="139"/>
        <v>photography</v>
      </c>
      <c r="R1511" s="10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40"/>
        <v>101.03500000000001</v>
      </c>
      <c r="P1512" s="9">
        <f t="shared" si="138"/>
        <v>39.91506172839506</v>
      </c>
      <c r="Q1512" s="10" t="str">
        <f t="shared" si="139"/>
        <v>photography</v>
      </c>
      <c r="R1512" s="10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40"/>
        <v>111.79285714285714</v>
      </c>
      <c r="P1513" s="9">
        <f t="shared" si="138"/>
        <v>75.975728155339809</v>
      </c>
      <c r="Q1513" s="10" t="str">
        <f t="shared" si="139"/>
        <v>photography</v>
      </c>
      <c r="R1513" s="10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40"/>
        <v>558.7714285714286</v>
      </c>
      <c r="P1514" s="9">
        <f t="shared" si="138"/>
        <v>58.379104477611939</v>
      </c>
      <c r="Q1514" s="10" t="str">
        <f t="shared" si="139"/>
        <v>photography</v>
      </c>
      <c r="R1514" s="10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40"/>
        <v>150.01875000000001</v>
      </c>
      <c r="P1515" s="9">
        <f t="shared" si="138"/>
        <v>55.82093023255814</v>
      </c>
      <c r="Q1515" s="10" t="str">
        <f t="shared" si="139"/>
        <v>photography</v>
      </c>
      <c r="R1515" s="10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40"/>
        <v>106.476</v>
      </c>
      <c r="P1516" s="9">
        <f t="shared" si="138"/>
        <v>151.24431818181819</v>
      </c>
      <c r="Q1516" s="10" t="str">
        <f t="shared" si="139"/>
        <v>photography</v>
      </c>
      <c r="R1516" s="10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40"/>
        <v>157.18899999999999</v>
      </c>
      <c r="P1517" s="9">
        <f t="shared" si="138"/>
        <v>849.67027027027029</v>
      </c>
      <c r="Q1517" s="10" t="str">
        <f t="shared" si="139"/>
        <v>photography</v>
      </c>
      <c r="R1517" s="10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40"/>
        <v>108.65882352941176</v>
      </c>
      <c r="P1518" s="9">
        <f t="shared" si="138"/>
        <v>159.24137931034483</v>
      </c>
      <c r="Q1518" s="10" t="str">
        <f t="shared" si="139"/>
        <v>photography</v>
      </c>
      <c r="R1518" s="10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40"/>
        <v>161.97999999999999</v>
      </c>
      <c r="P1519" s="9">
        <f t="shared" si="138"/>
        <v>39.507317073170732</v>
      </c>
      <c r="Q1519" s="10" t="str">
        <f t="shared" si="139"/>
        <v>photography</v>
      </c>
      <c r="R1519" s="10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40"/>
        <v>205.36666666666665</v>
      </c>
      <c r="P1520" s="9">
        <f t="shared" si="138"/>
        <v>130.52966101694915</v>
      </c>
      <c r="Q1520" s="10" t="str">
        <f t="shared" si="139"/>
        <v>photography</v>
      </c>
      <c r="R1520" s="1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40"/>
        <v>103.36388888888889</v>
      </c>
      <c r="P1521" s="9">
        <f t="shared" si="138"/>
        <v>64.156896551724131</v>
      </c>
      <c r="Q1521" s="10" t="str">
        <f t="shared" si="139"/>
        <v>photography</v>
      </c>
      <c r="R1521" s="10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40"/>
        <v>103.47222222222223</v>
      </c>
      <c r="P1522" s="9">
        <f t="shared" si="138"/>
        <v>111.52694610778443</v>
      </c>
      <c r="Q1522" s="10" t="str">
        <f t="shared" si="139"/>
        <v>photography</v>
      </c>
      <c r="R1522" s="10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40"/>
        <v>106.81333333333333</v>
      </c>
      <c r="P1523" s="9">
        <f t="shared" si="138"/>
        <v>170.44680851063831</v>
      </c>
      <c r="Q1523" s="10" t="str">
        <f t="shared" si="139"/>
        <v>photography</v>
      </c>
      <c r="R1523" s="10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40"/>
        <v>138.96574712643678</v>
      </c>
      <c r="P1524" s="9">
        <f t="shared" si="138"/>
        <v>133.7391592920354</v>
      </c>
      <c r="Q1524" s="10" t="str">
        <f t="shared" si="139"/>
        <v>photography</v>
      </c>
      <c r="R1524" s="10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40"/>
        <v>124.84324324324325</v>
      </c>
      <c r="P1525" s="9">
        <f t="shared" si="138"/>
        <v>95.834024896265561</v>
      </c>
      <c r="Q1525" s="10" t="str">
        <f t="shared" si="139"/>
        <v>photography</v>
      </c>
      <c r="R1525" s="10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40"/>
        <v>206.99999999999997</v>
      </c>
      <c r="P1526" s="9">
        <f t="shared" si="138"/>
        <v>221.78571428571428</v>
      </c>
      <c r="Q1526" s="10" t="str">
        <f t="shared" si="139"/>
        <v>photography</v>
      </c>
      <c r="R1526" s="10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40"/>
        <v>174.00576923076923</v>
      </c>
      <c r="P1527" s="9">
        <f t="shared" si="138"/>
        <v>32.315357142857138</v>
      </c>
      <c r="Q1527" s="10" t="str">
        <f t="shared" si="139"/>
        <v>photography</v>
      </c>
      <c r="R1527" s="10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40"/>
        <v>120.32608695652173</v>
      </c>
      <c r="P1528" s="9">
        <f t="shared" si="138"/>
        <v>98.839285714285708</v>
      </c>
      <c r="Q1528" s="10" t="str">
        <f t="shared" si="139"/>
        <v>photography</v>
      </c>
      <c r="R1528" s="10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40"/>
        <v>110.44428571428573</v>
      </c>
      <c r="P1529" s="9">
        <f t="shared" si="138"/>
        <v>55.222142857142863</v>
      </c>
      <c r="Q1529" s="10" t="str">
        <f t="shared" si="139"/>
        <v>photography</v>
      </c>
      <c r="R1529" s="10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0"/>
        <v>281.56666666666666</v>
      </c>
      <c r="P1530" s="9">
        <f t="shared" si="138"/>
        <v>52.793750000000003</v>
      </c>
      <c r="Q1530" s="10" t="str">
        <f t="shared" si="139"/>
        <v>photography</v>
      </c>
      <c r="R1530" s="1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0"/>
        <v>100.67894736842105</v>
      </c>
      <c r="P1531" s="9">
        <f t="shared" si="138"/>
        <v>135.66666666666666</v>
      </c>
      <c r="Q1531" s="10" t="str">
        <f t="shared" si="139"/>
        <v>photography</v>
      </c>
      <c r="R1531" s="10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0"/>
        <v>134.82571428571427</v>
      </c>
      <c r="P1532" s="9">
        <f t="shared" si="138"/>
        <v>53.991990846681922</v>
      </c>
      <c r="Q1532" s="10" t="str">
        <f t="shared" si="139"/>
        <v>photography</v>
      </c>
      <c r="R1532" s="10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0"/>
        <v>175.95744680851064</v>
      </c>
      <c r="P1533" s="9">
        <f t="shared" si="138"/>
        <v>56.643835616438359</v>
      </c>
      <c r="Q1533" s="10" t="str">
        <f t="shared" si="139"/>
        <v>photography</v>
      </c>
      <c r="R1533" s="10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0"/>
        <v>484.02000000000004</v>
      </c>
      <c r="P1534" s="9">
        <f t="shared" si="138"/>
        <v>82.316326530612244</v>
      </c>
      <c r="Q1534" s="10" t="str">
        <f t="shared" si="139"/>
        <v>photography</v>
      </c>
      <c r="R1534" s="10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0"/>
        <v>145.14000000000001</v>
      </c>
      <c r="P1535" s="9">
        <f t="shared" si="138"/>
        <v>88.26081081081081</v>
      </c>
      <c r="Q1535" s="10" t="str">
        <f t="shared" si="139"/>
        <v>photography</v>
      </c>
      <c r="R1535" s="10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0"/>
        <v>417.73333333333335</v>
      </c>
      <c r="P1536" s="9">
        <f t="shared" si="138"/>
        <v>84.905149051490511</v>
      </c>
      <c r="Q1536" s="10" t="str">
        <f t="shared" si="139"/>
        <v>photography</v>
      </c>
      <c r="R1536" s="10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0"/>
        <v>132.42499999999998</v>
      </c>
      <c r="P1537" s="9">
        <f t="shared" si="138"/>
        <v>48.154545454545456</v>
      </c>
      <c r="Q1537" s="10" t="str">
        <f t="shared" si="139"/>
        <v>photography</v>
      </c>
      <c r="R1537" s="10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0"/>
        <v>250.30841666666666</v>
      </c>
      <c r="P1538" s="9">
        <f t="shared" ref="P1538:P1601" si="144">AVERAGE(PLEDGED/BACKERS_COUNT)</f>
        <v>66.015406593406595</v>
      </c>
      <c r="Q1538" s="10" t="str">
        <f t="shared" ref="Q1538:Q1601" si="145">LEFT(N1538,FIND("/",N1538)-1)</f>
        <v>photography</v>
      </c>
      <c r="R1538" s="10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6">(E1539/D1539)*100</f>
        <v>179.9</v>
      </c>
      <c r="P1539" s="9">
        <f t="shared" si="144"/>
        <v>96.375</v>
      </c>
      <c r="Q1539" s="10" t="str">
        <f t="shared" si="145"/>
        <v>photography</v>
      </c>
      <c r="R1539" s="10" t="str">
        <f t="shared" ref="R1539:R1602" si="147">RIGHT(N1539, LEN(N1539)-FIND("/", 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6"/>
        <v>102.62857142857142</v>
      </c>
      <c r="P1540" s="9">
        <f t="shared" si="144"/>
        <v>156.17391304347825</v>
      </c>
      <c r="Q1540" s="10" t="str">
        <f t="shared" si="145"/>
        <v>photography</v>
      </c>
      <c r="R1540" s="1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6"/>
        <v>135.98609999999999</v>
      </c>
      <c r="P1541" s="9">
        <f t="shared" si="144"/>
        <v>95.764859154929582</v>
      </c>
      <c r="Q1541" s="10" t="str">
        <f t="shared" si="145"/>
        <v>photography</v>
      </c>
      <c r="R1541" s="10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6"/>
        <v>117.86666666666667</v>
      </c>
      <c r="P1542" s="9">
        <f t="shared" si="144"/>
        <v>180.40816326530611</v>
      </c>
      <c r="Q1542" s="10" t="str">
        <f t="shared" si="145"/>
        <v>photography</v>
      </c>
      <c r="R1542" s="10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2" hidden="1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6"/>
        <v>3.3333333333333333E-2</v>
      </c>
      <c r="P1543" s="9">
        <f t="shared" si="144"/>
        <v>3</v>
      </c>
      <c r="Q1543" s="10" t="str">
        <f t="shared" si="145"/>
        <v>photography</v>
      </c>
      <c r="R1543" s="10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3.2" hidden="1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6"/>
        <v>4</v>
      </c>
      <c r="P1544" s="9">
        <f t="shared" si="144"/>
        <v>20</v>
      </c>
      <c r="Q1544" s="10" t="str">
        <f t="shared" si="145"/>
        <v>photography</v>
      </c>
      <c r="R1544" s="10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2" hidden="1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6"/>
        <v>0.44444444444444442</v>
      </c>
      <c r="P1545" s="9">
        <f t="shared" si="144"/>
        <v>10</v>
      </c>
      <c r="Q1545" s="10" t="str">
        <f t="shared" si="145"/>
        <v>photography</v>
      </c>
      <c r="R1545" s="10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2" hidden="1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6"/>
        <v>0</v>
      </c>
      <c r="P1546" s="9" t="e">
        <f t="shared" si="144"/>
        <v>#DIV/0!</v>
      </c>
      <c r="Q1546" s="10" t="str">
        <f t="shared" si="145"/>
        <v>photography</v>
      </c>
      <c r="R1546" s="10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2" hidden="1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6"/>
        <v>3.3333333333333333E-2</v>
      </c>
      <c r="P1547" s="9">
        <f t="shared" si="144"/>
        <v>1</v>
      </c>
      <c r="Q1547" s="10" t="str">
        <f t="shared" si="145"/>
        <v>photography</v>
      </c>
      <c r="R1547" s="10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2" hidden="1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6"/>
        <v>28.9</v>
      </c>
      <c r="P1548" s="9">
        <f t="shared" si="144"/>
        <v>26.272727272727273</v>
      </c>
      <c r="Q1548" s="10" t="str">
        <f t="shared" si="145"/>
        <v>photography</v>
      </c>
      <c r="R1548" s="10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2" hidden="1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6"/>
        <v>0</v>
      </c>
      <c r="P1549" s="9" t="e">
        <f t="shared" si="144"/>
        <v>#DIV/0!</v>
      </c>
      <c r="Q1549" s="10" t="str">
        <f t="shared" si="145"/>
        <v>photography</v>
      </c>
      <c r="R1549" s="10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8.8" hidden="1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6"/>
        <v>8.5714285714285712</v>
      </c>
      <c r="P1550" s="9">
        <f t="shared" si="144"/>
        <v>60</v>
      </c>
      <c r="Q1550" s="10" t="str">
        <f t="shared" si="145"/>
        <v>photography</v>
      </c>
      <c r="R1550" s="1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2" hidden="1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6"/>
        <v>34</v>
      </c>
      <c r="P1551" s="9">
        <f t="shared" si="144"/>
        <v>28.333333333333332</v>
      </c>
      <c r="Q1551" s="10" t="str">
        <f t="shared" si="145"/>
        <v>photography</v>
      </c>
      <c r="R1551" s="10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7.6" hidden="1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6"/>
        <v>13.466666666666665</v>
      </c>
      <c r="P1552" s="9">
        <f t="shared" si="144"/>
        <v>14.428571428571429</v>
      </c>
      <c r="Q1552" s="10" t="str">
        <f t="shared" si="145"/>
        <v>photography</v>
      </c>
      <c r="R1552" s="10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2" hidden="1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6"/>
        <v>0</v>
      </c>
      <c r="P1553" s="9" t="e">
        <f t="shared" si="144"/>
        <v>#DIV/0!</v>
      </c>
      <c r="Q1553" s="10" t="str">
        <f t="shared" si="145"/>
        <v>photography</v>
      </c>
      <c r="R1553" s="10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2" hidden="1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6"/>
        <v>49.186046511627907</v>
      </c>
      <c r="P1554" s="9">
        <f t="shared" si="144"/>
        <v>132.1875</v>
      </c>
      <c r="Q1554" s="10" t="str">
        <f t="shared" si="145"/>
        <v>photography</v>
      </c>
      <c r="R1554" s="10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2" hidden="1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6"/>
        <v>0</v>
      </c>
      <c r="P1555" s="9" t="e">
        <f t="shared" si="144"/>
        <v>#DIV/0!</v>
      </c>
      <c r="Q1555" s="10" t="str">
        <f t="shared" si="145"/>
        <v>photography</v>
      </c>
      <c r="R1555" s="10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7.6" hidden="1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6"/>
        <v>0</v>
      </c>
      <c r="P1556" s="9" t="e">
        <f t="shared" si="144"/>
        <v>#DIV/0!</v>
      </c>
      <c r="Q1556" s="10" t="str">
        <f t="shared" si="145"/>
        <v>photography</v>
      </c>
      <c r="R1556" s="10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2" hidden="1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6"/>
        <v>0</v>
      </c>
      <c r="P1557" s="9" t="e">
        <f t="shared" si="144"/>
        <v>#DIV/0!</v>
      </c>
      <c r="Q1557" s="10" t="str">
        <f t="shared" si="145"/>
        <v>photography</v>
      </c>
      <c r="R1557" s="10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2" hidden="1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6"/>
        <v>45.133333333333333</v>
      </c>
      <c r="P1558" s="9">
        <f t="shared" si="144"/>
        <v>56.416666666666664</v>
      </c>
      <c r="Q1558" s="10" t="str">
        <f t="shared" si="145"/>
        <v>photography</v>
      </c>
      <c r="R1558" s="10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2" hidden="1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6"/>
        <v>4</v>
      </c>
      <c r="P1559" s="9">
        <f t="shared" si="144"/>
        <v>100</v>
      </c>
      <c r="Q1559" s="10" t="str">
        <f t="shared" si="145"/>
        <v>photography</v>
      </c>
      <c r="R1559" s="10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2" hidden="1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6"/>
        <v>4.666666666666667</v>
      </c>
      <c r="P1560" s="9">
        <f t="shared" si="144"/>
        <v>11.666666666666666</v>
      </c>
      <c r="Q1560" s="10" t="str">
        <f t="shared" si="145"/>
        <v>photography</v>
      </c>
      <c r="R1560" s="1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8.8" hidden="1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6"/>
        <v>0.33333333333333337</v>
      </c>
      <c r="P1561" s="9">
        <f t="shared" si="144"/>
        <v>50</v>
      </c>
      <c r="Q1561" s="10" t="str">
        <f t="shared" si="145"/>
        <v>photography</v>
      </c>
      <c r="R1561" s="10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2" hidden="1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6"/>
        <v>3.7600000000000002</v>
      </c>
      <c r="P1562" s="9">
        <f t="shared" si="144"/>
        <v>23.5</v>
      </c>
      <c r="Q1562" s="10" t="str">
        <f t="shared" si="145"/>
        <v>photography</v>
      </c>
      <c r="R1562" s="10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3.2" hidden="1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6"/>
        <v>0.67</v>
      </c>
      <c r="P1563" s="9">
        <f t="shared" si="144"/>
        <v>67</v>
      </c>
      <c r="Q1563" s="10" t="str">
        <f t="shared" si="145"/>
        <v>publishing</v>
      </c>
      <c r="R1563" s="10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7.6" hidden="1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6"/>
        <v>0</v>
      </c>
      <c r="P1564" s="9" t="e">
        <f t="shared" si="144"/>
        <v>#DIV/0!</v>
      </c>
      <c r="Q1564" s="10" t="str">
        <f t="shared" si="145"/>
        <v>publishing</v>
      </c>
      <c r="R1564" s="10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6"/>
        <v>1.4166666666666665</v>
      </c>
      <c r="P1565" s="9">
        <f t="shared" si="144"/>
        <v>42.5</v>
      </c>
      <c r="Q1565" s="10" t="str">
        <f t="shared" si="145"/>
        <v>publishing</v>
      </c>
      <c r="R1565" s="10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2" hidden="1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6"/>
        <v>0.1</v>
      </c>
      <c r="P1566" s="9">
        <f t="shared" si="144"/>
        <v>10</v>
      </c>
      <c r="Q1566" s="10" t="str">
        <f t="shared" si="145"/>
        <v>publishing</v>
      </c>
      <c r="R1566" s="10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2" hidden="1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6"/>
        <v>2.5</v>
      </c>
      <c r="P1567" s="9">
        <f t="shared" si="144"/>
        <v>100</v>
      </c>
      <c r="Q1567" s="10" t="str">
        <f t="shared" si="145"/>
        <v>publishing</v>
      </c>
      <c r="R1567" s="10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6"/>
        <v>21.25</v>
      </c>
      <c r="P1568" s="9">
        <f t="shared" si="144"/>
        <v>108.05084745762711</v>
      </c>
      <c r="Q1568" s="10" t="str">
        <f t="shared" si="145"/>
        <v>publishing</v>
      </c>
      <c r="R1568" s="10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2" hidden="1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6"/>
        <v>4.117647058823529</v>
      </c>
      <c r="P1569" s="9">
        <f t="shared" si="144"/>
        <v>26.923076923076923</v>
      </c>
      <c r="Q1569" s="10" t="str">
        <f t="shared" si="145"/>
        <v>publishing</v>
      </c>
      <c r="R1569" s="10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2" hidden="1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6"/>
        <v>13.639999999999999</v>
      </c>
      <c r="P1570" s="9">
        <f t="shared" si="144"/>
        <v>155</v>
      </c>
      <c r="Q1570" s="10" t="str">
        <f t="shared" si="145"/>
        <v>publishing</v>
      </c>
      <c r="R1570" s="1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6"/>
        <v>0</v>
      </c>
      <c r="P1571" s="9" t="e">
        <f t="shared" si="144"/>
        <v>#DIV/0!</v>
      </c>
      <c r="Q1571" s="10" t="str">
        <f t="shared" si="145"/>
        <v>publishing</v>
      </c>
      <c r="R1571" s="10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6"/>
        <v>41.4</v>
      </c>
      <c r="P1572" s="9">
        <f t="shared" si="144"/>
        <v>47.769230769230766</v>
      </c>
      <c r="Q1572" s="10" t="str">
        <f t="shared" si="145"/>
        <v>publishing</v>
      </c>
      <c r="R1572" s="10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6"/>
        <v>0.66115702479338845</v>
      </c>
      <c r="P1573" s="9">
        <f t="shared" si="144"/>
        <v>20</v>
      </c>
      <c r="Q1573" s="10" t="str">
        <f t="shared" si="145"/>
        <v>publishing</v>
      </c>
      <c r="R1573" s="10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6"/>
        <v>5</v>
      </c>
      <c r="P1574" s="9">
        <f t="shared" si="144"/>
        <v>41.666666666666664</v>
      </c>
      <c r="Q1574" s="10" t="str">
        <f t="shared" si="145"/>
        <v>publishing</v>
      </c>
      <c r="R1574" s="10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6"/>
        <v>2.4777777777777779</v>
      </c>
      <c r="P1575" s="9">
        <f t="shared" si="144"/>
        <v>74.333333333333329</v>
      </c>
      <c r="Q1575" s="10" t="str">
        <f t="shared" si="145"/>
        <v>publishing</v>
      </c>
      <c r="R1575" s="10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2" hidden="1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6"/>
        <v>5.0599999999999996</v>
      </c>
      <c r="P1576" s="9">
        <f t="shared" si="144"/>
        <v>84.333333333333329</v>
      </c>
      <c r="Q1576" s="10" t="str">
        <f t="shared" si="145"/>
        <v>publishing</v>
      </c>
      <c r="R1576" s="10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6"/>
        <v>22.91</v>
      </c>
      <c r="P1577" s="9">
        <f t="shared" si="144"/>
        <v>65.457142857142856</v>
      </c>
      <c r="Q1577" s="10" t="str">
        <f t="shared" si="145"/>
        <v>publishing</v>
      </c>
      <c r="R1577" s="10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6"/>
        <v>13</v>
      </c>
      <c r="P1578" s="9">
        <f t="shared" si="144"/>
        <v>65</v>
      </c>
      <c r="Q1578" s="10" t="str">
        <f t="shared" si="145"/>
        <v>publishing</v>
      </c>
      <c r="R1578" s="10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6"/>
        <v>0.54999999999999993</v>
      </c>
      <c r="P1579" s="9">
        <f t="shared" si="144"/>
        <v>27.5</v>
      </c>
      <c r="Q1579" s="10" t="str">
        <f t="shared" si="145"/>
        <v>publishing</v>
      </c>
      <c r="R1579" s="10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6"/>
        <v>10.806536636794938</v>
      </c>
      <c r="P1580" s="9">
        <f t="shared" si="144"/>
        <v>51.25</v>
      </c>
      <c r="Q1580" s="10" t="str">
        <f t="shared" si="145"/>
        <v>publishing</v>
      </c>
      <c r="R1580" s="1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8.8" hidden="1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6"/>
        <v>0.84008400840084008</v>
      </c>
      <c r="P1581" s="9">
        <f t="shared" si="144"/>
        <v>14</v>
      </c>
      <c r="Q1581" s="10" t="str">
        <f t="shared" si="145"/>
        <v>publishing</v>
      </c>
      <c r="R1581" s="10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6"/>
        <v>0</v>
      </c>
      <c r="P1582" s="9" t="e">
        <f t="shared" si="144"/>
        <v>#DIV/0!</v>
      </c>
      <c r="Q1582" s="10" t="str">
        <f t="shared" si="145"/>
        <v>publishing</v>
      </c>
      <c r="R1582" s="10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2" hidden="1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6"/>
        <v>0.5</v>
      </c>
      <c r="P1583" s="9">
        <f t="shared" si="144"/>
        <v>5</v>
      </c>
      <c r="Q1583" s="10" t="str">
        <f t="shared" si="145"/>
        <v>photography</v>
      </c>
      <c r="R1583" s="10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8.8" hidden="1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6"/>
        <v>9.3000000000000007</v>
      </c>
      <c r="P1584" s="9">
        <f t="shared" si="144"/>
        <v>31</v>
      </c>
      <c r="Q1584" s="10" t="str">
        <f t="shared" si="145"/>
        <v>photography</v>
      </c>
      <c r="R1584" s="10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7.6" hidden="1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6"/>
        <v>7.4999999999999997E-2</v>
      </c>
      <c r="P1585" s="9">
        <f t="shared" si="144"/>
        <v>15</v>
      </c>
      <c r="Q1585" s="10" t="str">
        <f t="shared" si="145"/>
        <v>photography</v>
      </c>
      <c r="R1585" s="10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2" hidden="1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6"/>
        <v>0</v>
      </c>
      <c r="P1586" s="9" t="e">
        <f t="shared" si="144"/>
        <v>#DIV/0!</v>
      </c>
      <c r="Q1586" s="10" t="str">
        <f t="shared" si="145"/>
        <v>photography</v>
      </c>
      <c r="R1586" s="10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7.6" hidden="1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6"/>
        <v>79</v>
      </c>
      <c r="P1587" s="9">
        <f t="shared" si="144"/>
        <v>131.66666666666666</v>
      </c>
      <c r="Q1587" s="10" t="str">
        <f t="shared" si="145"/>
        <v>photography</v>
      </c>
      <c r="R1587" s="10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8.8" hidden="1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6"/>
        <v>0</v>
      </c>
      <c r="P1588" s="9" t="e">
        <f t="shared" si="144"/>
        <v>#DIV/0!</v>
      </c>
      <c r="Q1588" s="10" t="str">
        <f t="shared" si="145"/>
        <v>photography</v>
      </c>
      <c r="R1588" s="10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7.6" hidden="1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6"/>
        <v>1.3333333333333334E-2</v>
      </c>
      <c r="P1589" s="9">
        <f t="shared" si="144"/>
        <v>1</v>
      </c>
      <c r="Q1589" s="10" t="str">
        <f t="shared" si="145"/>
        <v>photography</v>
      </c>
      <c r="R1589" s="10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8.8" hidden="1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6"/>
        <v>0</v>
      </c>
      <c r="P1590" s="9" t="e">
        <f t="shared" si="144"/>
        <v>#DIV/0!</v>
      </c>
      <c r="Q1590" s="10" t="str">
        <f t="shared" si="145"/>
        <v>photography</v>
      </c>
      <c r="R1590" s="1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2" hidden="1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6"/>
        <v>0</v>
      </c>
      <c r="P1591" s="9" t="e">
        <f t="shared" si="144"/>
        <v>#DIV/0!</v>
      </c>
      <c r="Q1591" s="10" t="str">
        <f t="shared" si="145"/>
        <v>photography</v>
      </c>
      <c r="R1591" s="10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6"/>
        <v>1.7000000000000002</v>
      </c>
      <c r="P1592" s="9">
        <f t="shared" si="144"/>
        <v>510</v>
      </c>
      <c r="Q1592" s="10" t="str">
        <f t="shared" si="145"/>
        <v>photography</v>
      </c>
      <c r="R1592" s="10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7.6" hidden="1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6"/>
        <v>29.228571428571428</v>
      </c>
      <c r="P1593" s="9">
        <f t="shared" si="144"/>
        <v>44.478260869565219</v>
      </c>
      <c r="Q1593" s="10" t="str">
        <f t="shared" si="145"/>
        <v>photography</v>
      </c>
      <c r="R1593" s="10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8.8" hidden="1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6"/>
        <v>0</v>
      </c>
      <c r="P1594" s="9" t="e">
        <f t="shared" si="144"/>
        <v>#DIV/0!</v>
      </c>
      <c r="Q1594" s="10" t="str">
        <f t="shared" si="145"/>
        <v>photography</v>
      </c>
      <c r="R1594" s="10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8.8" hidden="1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6"/>
        <v>1.3636363636363637E-2</v>
      </c>
      <c r="P1595" s="9">
        <f t="shared" si="144"/>
        <v>1</v>
      </c>
      <c r="Q1595" s="10" t="str">
        <f t="shared" si="145"/>
        <v>photography</v>
      </c>
      <c r="R1595" s="10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8.8" hidden="1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6"/>
        <v>20.5</v>
      </c>
      <c r="P1596" s="9">
        <f t="shared" si="144"/>
        <v>20.5</v>
      </c>
      <c r="Q1596" s="10" t="str">
        <f t="shared" si="145"/>
        <v>photography</v>
      </c>
      <c r="R1596" s="10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2" hidden="1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6"/>
        <v>0.27999999999999997</v>
      </c>
      <c r="P1597" s="9">
        <f t="shared" si="144"/>
        <v>40</v>
      </c>
      <c r="Q1597" s="10" t="str">
        <f t="shared" si="145"/>
        <v>photography</v>
      </c>
      <c r="R1597" s="10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2" hidden="1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6"/>
        <v>2.3076923076923079</v>
      </c>
      <c r="P1598" s="9">
        <f t="shared" si="144"/>
        <v>25</v>
      </c>
      <c r="Q1598" s="10" t="str">
        <f t="shared" si="145"/>
        <v>photography</v>
      </c>
      <c r="R1598" s="10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2" hidden="1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6"/>
        <v>0</v>
      </c>
      <c r="P1599" s="9" t="e">
        <f t="shared" si="144"/>
        <v>#DIV/0!</v>
      </c>
      <c r="Q1599" s="10" t="str">
        <f t="shared" si="145"/>
        <v>photography</v>
      </c>
      <c r="R1599" s="10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7.6" hidden="1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6"/>
        <v>0.125</v>
      </c>
      <c r="P1600" s="9">
        <f t="shared" si="144"/>
        <v>1</v>
      </c>
      <c r="Q1600" s="10" t="str">
        <f t="shared" si="145"/>
        <v>photography</v>
      </c>
      <c r="R1600" s="1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2" hidden="1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6"/>
        <v>0</v>
      </c>
      <c r="P1601" s="9" t="e">
        <f t="shared" si="144"/>
        <v>#DIV/0!</v>
      </c>
      <c r="Q1601" s="10" t="str">
        <f t="shared" si="145"/>
        <v>photography</v>
      </c>
      <c r="R1601" s="10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3.2" hidden="1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6"/>
        <v>7.3400000000000007</v>
      </c>
      <c r="P1602" s="9">
        <f t="shared" ref="P1602:P1665" si="150">AVERAGE(PLEDGED/BACKERS_COUNT)</f>
        <v>40.777777777777779</v>
      </c>
      <c r="Q1602" s="10" t="str">
        <f t="shared" ref="Q1602:Q1665" si="151">LEFT(N1602,FIND("/",N1602)-1)</f>
        <v>photography</v>
      </c>
      <c r="R1602" s="10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2">(E1603/D1603)*100</f>
        <v>108.2492</v>
      </c>
      <c r="P1603" s="9">
        <f t="shared" si="150"/>
        <v>48.325535714285714</v>
      </c>
      <c r="Q1603" s="10" t="str">
        <f t="shared" si="151"/>
        <v>music</v>
      </c>
      <c r="R1603" s="10" t="str">
        <f t="shared" ref="R1603:R1666" si="153">RIGHT(N1603, LEN(N1603)-FIND("/", 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2"/>
        <v>100.16666666666667</v>
      </c>
      <c r="P1604" s="9">
        <f t="shared" si="150"/>
        <v>46.953125</v>
      </c>
      <c r="Q1604" s="10" t="str">
        <f t="shared" si="151"/>
        <v>music</v>
      </c>
      <c r="R1604" s="10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2"/>
        <v>100.03299999999999</v>
      </c>
      <c r="P1605" s="9">
        <f t="shared" si="150"/>
        <v>66.688666666666663</v>
      </c>
      <c r="Q1605" s="10" t="str">
        <f t="shared" si="151"/>
        <v>music</v>
      </c>
      <c r="R1605" s="10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2"/>
        <v>122.10714285714286</v>
      </c>
      <c r="P1606" s="9">
        <f t="shared" si="150"/>
        <v>48.842857142857142</v>
      </c>
      <c r="Q1606" s="10" t="str">
        <f t="shared" si="151"/>
        <v>music</v>
      </c>
      <c r="R1606" s="10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2"/>
        <v>100.69333333333334</v>
      </c>
      <c r="P1607" s="9">
        <f t="shared" si="150"/>
        <v>137.30909090909091</v>
      </c>
      <c r="Q1607" s="10" t="str">
        <f t="shared" si="151"/>
        <v>music</v>
      </c>
      <c r="R1607" s="10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2"/>
        <v>101.004125</v>
      </c>
      <c r="P1608" s="9">
        <f t="shared" si="150"/>
        <v>87.829673913043479</v>
      </c>
      <c r="Q1608" s="10" t="str">
        <f t="shared" si="151"/>
        <v>music</v>
      </c>
      <c r="R1608" s="10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2"/>
        <v>145.11000000000001</v>
      </c>
      <c r="P1609" s="9">
        <f t="shared" si="150"/>
        <v>70.785365853658533</v>
      </c>
      <c r="Q1609" s="10" t="str">
        <f t="shared" si="151"/>
        <v>music</v>
      </c>
      <c r="R1609" s="10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2"/>
        <v>101.25</v>
      </c>
      <c r="P1610" s="9">
        <f t="shared" si="150"/>
        <v>52.826086956521742</v>
      </c>
      <c r="Q1610" s="10" t="str">
        <f t="shared" si="151"/>
        <v>music</v>
      </c>
      <c r="R1610" s="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2"/>
        <v>118.33333333333333</v>
      </c>
      <c r="P1611" s="9">
        <f t="shared" si="150"/>
        <v>443.75</v>
      </c>
      <c r="Q1611" s="10" t="str">
        <f t="shared" si="151"/>
        <v>music</v>
      </c>
      <c r="R1611" s="10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2"/>
        <v>271.85000000000002</v>
      </c>
      <c r="P1612" s="9">
        <f t="shared" si="150"/>
        <v>48.544642857142854</v>
      </c>
      <c r="Q1612" s="10" t="str">
        <f t="shared" si="151"/>
        <v>music</v>
      </c>
      <c r="R1612" s="10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2"/>
        <v>125.125</v>
      </c>
      <c r="P1613" s="9">
        <f t="shared" si="150"/>
        <v>37.074074074074076</v>
      </c>
      <c r="Q1613" s="10" t="str">
        <f t="shared" si="151"/>
        <v>music</v>
      </c>
      <c r="R1613" s="10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2"/>
        <v>110.00000000000001</v>
      </c>
      <c r="P1614" s="9">
        <f t="shared" si="150"/>
        <v>50</v>
      </c>
      <c r="Q1614" s="10" t="str">
        <f t="shared" si="151"/>
        <v>music</v>
      </c>
      <c r="R1614" s="10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2"/>
        <v>101.49999999999999</v>
      </c>
      <c r="P1615" s="9">
        <f t="shared" si="150"/>
        <v>39.03846153846154</v>
      </c>
      <c r="Q1615" s="10" t="str">
        <f t="shared" si="151"/>
        <v>music</v>
      </c>
      <c r="R1615" s="10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2"/>
        <v>102.69999999999999</v>
      </c>
      <c r="P1616" s="9">
        <f t="shared" si="150"/>
        <v>66.688311688311686</v>
      </c>
      <c r="Q1616" s="10" t="str">
        <f t="shared" si="151"/>
        <v>music</v>
      </c>
      <c r="R1616" s="10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2"/>
        <v>114.12500000000001</v>
      </c>
      <c r="P1617" s="9">
        <f t="shared" si="150"/>
        <v>67.132352941176464</v>
      </c>
      <c r="Q1617" s="10" t="str">
        <f t="shared" si="151"/>
        <v>music</v>
      </c>
      <c r="R1617" s="10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2"/>
        <v>104.2</v>
      </c>
      <c r="P1618" s="9">
        <f t="shared" si="150"/>
        <v>66.369426751592357</v>
      </c>
      <c r="Q1618" s="10" t="str">
        <f t="shared" si="151"/>
        <v>music</v>
      </c>
      <c r="R1618" s="10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2"/>
        <v>145.85714285714286</v>
      </c>
      <c r="P1619" s="9">
        <f t="shared" si="150"/>
        <v>64.620253164556956</v>
      </c>
      <c r="Q1619" s="10" t="str">
        <f t="shared" si="151"/>
        <v>music</v>
      </c>
      <c r="R1619" s="10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2"/>
        <v>105.06666666666666</v>
      </c>
      <c r="P1620" s="9">
        <f t="shared" si="150"/>
        <v>58.370370370370374</v>
      </c>
      <c r="Q1620" s="10" t="str">
        <f t="shared" si="151"/>
        <v>music</v>
      </c>
      <c r="R1620" s="1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2"/>
        <v>133.33333333333331</v>
      </c>
      <c r="P1621" s="9">
        <f t="shared" si="150"/>
        <v>86.956521739130437</v>
      </c>
      <c r="Q1621" s="10" t="str">
        <f t="shared" si="151"/>
        <v>music</v>
      </c>
      <c r="R1621" s="10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2"/>
        <v>112.99999999999999</v>
      </c>
      <c r="P1622" s="9">
        <f t="shared" si="150"/>
        <v>66.470588235294116</v>
      </c>
      <c r="Q1622" s="10" t="str">
        <f t="shared" si="151"/>
        <v>music</v>
      </c>
      <c r="R1622" s="10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2"/>
        <v>121.2</v>
      </c>
      <c r="P1623" s="9">
        <f t="shared" si="150"/>
        <v>163.78378378378378</v>
      </c>
      <c r="Q1623" s="10" t="str">
        <f t="shared" si="151"/>
        <v>music</v>
      </c>
      <c r="R1623" s="10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2"/>
        <v>101.72463768115942</v>
      </c>
      <c r="P1624" s="9">
        <f t="shared" si="150"/>
        <v>107.98461538461538</v>
      </c>
      <c r="Q1624" s="10" t="str">
        <f t="shared" si="151"/>
        <v>music</v>
      </c>
      <c r="R1624" s="10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2"/>
        <v>101.06666666666666</v>
      </c>
      <c r="P1625" s="9">
        <f t="shared" si="150"/>
        <v>42.111111111111114</v>
      </c>
      <c r="Q1625" s="10" t="str">
        <f t="shared" si="151"/>
        <v>music</v>
      </c>
      <c r="R1625" s="10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2"/>
        <v>118</v>
      </c>
      <c r="P1626" s="9">
        <f t="shared" si="150"/>
        <v>47.2</v>
      </c>
      <c r="Q1626" s="10" t="str">
        <f t="shared" si="151"/>
        <v>music</v>
      </c>
      <c r="R1626" s="10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2"/>
        <v>155.33333333333331</v>
      </c>
      <c r="P1627" s="9">
        <f t="shared" si="150"/>
        <v>112.01923076923077</v>
      </c>
      <c r="Q1627" s="10" t="str">
        <f t="shared" si="151"/>
        <v>music</v>
      </c>
      <c r="R1627" s="10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2"/>
        <v>101.18750000000001</v>
      </c>
      <c r="P1628" s="9">
        <f t="shared" si="150"/>
        <v>74.953703703703709</v>
      </c>
      <c r="Q1628" s="10" t="str">
        <f t="shared" si="151"/>
        <v>music</v>
      </c>
      <c r="R1628" s="10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2"/>
        <v>117</v>
      </c>
      <c r="P1629" s="9">
        <f t="shared" si="150"/>
        <v>61.578947368421055</v>
      </c>
      <c r="Q1629" s="10" t="str">
        <f t="shared" si="151"/>
        <v>music</v>
      </c>
      <c r="R1629" s="10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2"/>
        <v>100.925</v>
      </c>
      <c r="P1630" s="9">
        <f t="shared" si="150"/>
        <v>45.875</v>
      </c>
      <c r="Q1630" s="10" t="str">
        <f t="shared" si="151"/>
        <v>music</v>
      </c>
      <c r="R1630" s="1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2"/>
        <v>103.66666666666666</v>
      </c>
      <c r="P1631" s="9">
        <f t="shared" si="150"/>
        <v>75.853658536585371</v>
      </c>
      <c r="Q1631" s="10" t="str">
        <f t="shared" si="151"/>
        <v>music</v>
      </c>
      <c r="R1631" s="10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2"/>
        <v>265.25</v>
      </c>
      <c r="P1632" s="9">
        <f t="shared" si="150"/>
        <v>84.206349206349202</v>
      </c>
      <c r="Q1632" s="10" t="str">
        <f t="shared" si="151"/>
        <v>music</v>
      </c>
      <c r="R1632" s="10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2"/>
        <v>155.91</v>
      </c>
      <c r="P1633" s="9">
        <f t="shared" si="150"/>
        <v>117.22556390977444</v>
      </c>
      <c r="Q1633" s="10" t="str">
        <f t="shared" si="151"/>
        <v>music</v>
      </c>
      <c r="R1633" s="10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2"/>
        <v>101.62500000000001</v>
      </c>
      <c r="P1634" s="9">
        <f t="shared" si="150"/>
        <v>86.489361702127653</v>
      </c>
      <c r="Q1634" s="10" t="str">
        <f t="shared" si="151"/>
        <v>music</v>
      </c>
      <c r="R1634" s="10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2"/>
        <v>100</v>
      </c>
      <c r="P1635" s="9">
        <f t="shared" si="150"/>
        <v>172.41379310344828</v>
      </c>
      <c r="Q1635" s="10" t="str">
        <f t="shared" si="151"/>
        <v>music</v>
      </c>
      <c r="R1635" s="10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2"/>
        <v>100.49999999999999</v>
      </c>
      <c r="P1636" s="9">
        <f t="shared" si="150"/>
        <v>62.8125</v>
      </c>
      <c r="Q1636" s="10" t="str">
        <f t="shared" si="151"/>
        <v>music</v>
      </c>
      <c r="R1636" s="10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2"/>
        <v>125.29999999999998</v>
      </c>
      <c r="P1637" s="9">
        <f t="shared" si="150"/>
        <v>67.729729729729726</v>
      </c>
      <c r="Q1637" s="10" t="str">
        <f t="shared" si="151"/>
        <v>music</v>
      </c>
      <c r="R1637" s="10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2"/>
        <v>103.55555555555556</v>
      </c>
      <c r="P1638" s="9">
        <f t="shared" si="150"/>
        <v>53.5632183908046</v>
      </c>
      <c r="Q1638" s="10" t="str">
        <f t="shared" si="151"/>
        <v>music</v>
      </c>
      <c r="R1638" s="10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2"/>
        <v>103.8</v>
      </c>
      <c r="P1639" s="9">
        <f t="shared" si="150"/>
        <v>34.6</v>
      </c>
      <c r="Q1639" s="10" t="str">
        <f t="shared" si="151"/>
        <v>music</v>
      </c>
      <c r="R1639" s="10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2"/>
        <v>105</v>
      </c>
      <c r="P1640" s="9">
        <f t="shared" si="150"/>
        <v>38.888888888888886</v>
      </c>
      <c r="Q1640" s="10" t="str">
        <f t="shared" si="151"/>
        <v>music</v>
      </c>
      <c r="R1640" s="1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2"/>
        <v>100</v>
      </c>
      <c r="P1641" s="9">
        <f t="shared" si="150"/>
        <v>94.736842105263165</v>
      </c>
      <c r="Q1641" s="10" t="str">
        <f t="shared" si="151"/>
        <v>music</v>
      </c>
      <c r="R1641" s="10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2"/>
        <v>169.86</v>
      </c>
      <c r="P1642" s="9">
        <f t="shared" si="150"/>
        <v>39.967058823529413</v>
      </c>
      <c r="Q1642" s="10" t="str">
        <f t="shared" si="151"/>
        <v>music</v>
      </c>
      <c r="R1642" s="10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2"/>
        <v>101.4</v>
      </c>
      <c r="P1643" s="9">
        <f t="shared" si="150"/>
        <v>97.5</v>
      </c>
      <c r="Q1643" s="10" t="str">
        <f t="shared" si="151"/>
        <v>music</v>
      </c>
      <c r="R1643" s="10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2"/>
        <v>100</v>
      </c>
      <c r="P1644" s="9">
        <f t="shared" si="150"/>
        <v>42.857142857142854</v>
      </c>
      <c r="Q1644" s="10" t="str">
        <f t="shared" si="151"/>
        <v>music</v>
      </c>
      <c r="R1644" s="10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2"/>
        <v>124.70000000000002</v>
      </c>
      <c r="P1645" s="9">
        <f t="shared" si="150"/>
        <v>168.51351351351352</v>
      </c>
      <c r="Q1645" s="10" t="str">
        <f t="shared" si="151"/>
        <v>music</v>
      </c>
      <c r="R1645" s="10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2"/>
        <v>109.5</v>
      </c>
      <c r="P1646" s="9">
        <f t="shared" si="150"/>
        <v>85.546875</v>
      </c>
      <c r="Q1646" s="10" t="str">
        <f t="shared" si="151"/>
        <v>music</v>
      </c>
      <c r="R1646" s="10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2"/>
        <v>110.80000000000001</v>
      </c>
      <c r="P1647" s="9">
        <f t="shared" si="150"/>
        <v>554</v>
      </c>
      <c r="Q1647" s="10" t="str">
        <f t="shared" si="151"/>
        <v>music</v>
      </c>
      <c r="R1647" s="10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2"/>
        <v>110.2</v>
      </c>
      <c r="P1648" s="9">
        <f t="shared" si="150"/>
        <v>26.554216867469879</v>
      </c>
      <c r="Q1648" s="10" t="str">
        <f t="shared" si="151"/>
        <v>music</v>
      </c>
      <c r="R1648" s="10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2"/>
        <v>104.71999999999998</v>
      </c>
      <c r="P1649" s="9">
        <f t="shared" si="150"/>
        <v>113.82608695652173</v>
      </c>
      <c r="Q1649" s="10" t="str">
        <f t="shared" si="151"/>
        <v>music</v>
      </c>
      <c r="R1649" s="10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2"/>
        <v>125.26086956521738</v>
      </c>
      <c r="P1650" s="9">
        <f t="shared" si="150"/>
        <v>32.011111111111113</v>
      </c>
      <c r="Q1650" s="10" t="str">
        <f t="shared" si="151"/>
        <v>music</v>
      </c>
      <c r="R1650" s="1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2"/>
        <v>100.58763157894737</v>
      </c>
      <c r="P1651" s="9">
        <f t="shared" si="150"/>
        <v>47.189259259259259</v>
      </c>
      <c r="Q1651" s="10" t="str">
        <f t="shared" si="151"/>
        <v>music</v>
      </c>
      <c r="R1651" s="10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2"/>
        <v>141.55000000000001</v>
      </c>
      <c r="P1652" s="9">
        <f t="shared" si="150"/>
        <v>88.46875</v>
      </c>
      <c r="Q1652" s="10" t="str">
        <f t="shared" si="151"/>
        <v>music</v>
      </c>
      <c r="R1652" s="10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2"/>
        <v>100.75</v>
      </c>
      <c r="P1653" s="9">
        <f t="shared" si="150"/>
        <v>100.75</v>
      </c>
      <c r="Q1653" s="10" t="str">
        <f t="shared" si="151"/>
        <v>music</v>
      </c>
      <c r="R1653" s="10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2"/>
        <v>100.66666666666666</v>
      </c>
      <c r="P1654" s="9">
        <f t="shared" si="150"/>
        <v>64.714285714285708</v>
      </c>
      <c r="Q1654" s="10" t="str">
        <f t="shared" si="151"/>
        <v>music</v>
      </c>
      <c r="R1654" s="10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2"/>
        <v>174.2304</v>
      </c>
      <c r="P1655" s="9">
        <f t="shared" si="150"/>
        <v>51.854285714285716</v>
      </c>
      <c r="Q1655" s="10" t="str">
        <f t="shared" si="151"/>
        <v>music</v>
      </c>
      <c r="R1655" s="10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2"/>
        <v>119.90909090909089</v>
      </c>
      <c r="P1656" s="9">
        <f t="shared" si="150"/>
        <v>38.794117647058826</v>
      </c>
      <c r="Q1656" s="10" t="str">
        <f t="shared" si="151"/>
        <v>music</v>
      </c>
      <c r="R1656" s="10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2"/>
        <v>142.86666666666667</v>
      </c>
      <c r="P1657" s="9">
        <f t="shared" si="150"/>
        <v>44.645833333333336</v>
      </c>
      <c r="Q1657" s="10" t="str">
        <f t="shared" si="151"/>
        <v>music</v>
      </c>
      <c r="R1657" s="10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2"/>
        <v>100.33493333333334</v>
      </c>
      <c r="P1658" s="9">
        <f t="shared" si="150"/>
        <v>156.77333333333334</v>
      </c>
      <c r="Q1658" s="10" t="str">
        <f t="shared" si="151"/>
        <v>music</v>
      </c>
      <c r="R1658" s="10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2"/>
        <v>104.93380000000001</v>
      </c>
      <c r="P1659" s="9">
        <f t="shared" si="150"/>
        <v>118.70339366515837</v>
      </c>
      <c r="Q1659" s="10" t="str">
        <f t="shared" si="151"/>
        <v>music</v>
      </c>
      <c r="R1659" s="10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2"/>
        <v>132.23333333333335</v>
      </c>
      <c r="P1660" s="9">
        <f t="shared" si="150"/>
        <v>74.149532710280369</v>
      </c>
      <c r="Q1660" s="10" t="str">
        <f t="shared" si="151"/>
        <v>music</v>
      </c>
      <c r="R1660" s="1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2"/>
        <v>112.79999999999998</v>
      </c>
      <c r="P1661" s="9">
        <f t="shared" si="150"/>
        <v>12.533333333333333</v>
      </c>
      <c r="Q1661" s="10" t="str">
        <f t="shared" si="151"/>
        <v>music</v>
      </c>
      <c r="R1661" s="10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2"/>
        <v>1253.75</v>
      </c>
      <c r="P1662" s="9">
        <f t="shared" si="150"/>
        <v>27.861111111111111</v>
      </c>
      <c r="Q1662" s="10" t="str">
        <f t="shared" si="151"/>
        <v>music</v>
      </c>
      <c r="R1662" s="10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2"/>
        <v>102.50632911392405</v>
      </c>
      <c r="P1663" s="9">
        <f t="shared" si="150"/>
        <v>80.178217821782184</v>
      </c>
      <c r="Q1663" s="10" t="str">
        <f t="shared" si="151"/>
        <v>music</v>
      </c>
      <c r="R1663" s="10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2"/>
        <v>102.6375</v>
      </c>
      <c r="P1664" s="9">
        <f t="shared" si="150"/>
        <v>132.43548387096774</v>
      </c>
      <c r="Q1664" s="10" t="str">
        <f t="shared" si="151"/>
        <v>music</v>
      </c>
      <c r="R1664" s="10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2"/>
        <v>108</v>
      </c>
      <c r="P1665" s="9">
        <f t="shared" si="150"/>
        <v>33.75</v>
      </c>
      <c r="Q1665" s="10" t="str">
        <f t="shared" si="151"/>
        <v>music</v>
      </c>
      <c r="R1665" s="10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2"/>
        <v>122.40879999999999</v>
      </c>
      <c r="P1666" s="9">
        <f t="shared" ref="P1666:P1729" si="156">AVERAGE(PLEDGED/BACKERS_COUNT)</f>
        <v>34.384494382022467</v>
      </c>
      <c r="Q1666" s="10" t="str">
        <f t="shared" ref="Q1666:Q1729" si="157">LEFT(N1666,FIND("/",N1666)-1)</f>
        <v>music</v>
      </c>
      <c r="R1666" s="10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8">(E1667/D1667)*100</f>
        <v>119.45714285714286</v>
      </c>
      <c r="P1667" s="9">
        <f t="shared" si="156"/>
        <v>44.956989247311824</v>
      </c>
      <c r="Q1667" s="10" t="str">
        <f t="shared" si="157"/>
        <v>music</v>
      </c>
      <c r="R1667" s="10" t="str">
        <f t="shared" ref="R1667:R1730" si="159">RIGHT(N1667, LEN(N1667)-FIND("/", 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8"/>
        <v>160.88</v>
      </c>
      <c r="P1668" s="9">
        <f t="shared" si="156"/>
        <v>41.04081632653061</v>
      </c>
      <c r="Q1668" s="10" t="str">
        <f t="shared" si="157"/>
        <v>music</v>
      </c>
      <c r="R1668" s="10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8"/>
        <v>126.85294117647059</v>
      </c>
      <c r="P1669" s="9">
        <f t="shared" si="156"/>
        <v>52.597560975609753</v>
      </c>
      <c r="Q1669" s="10" t="str">
        <f t="shared" si="157"/>
        <v>music</v>
      </c>
      <c r="R1669" s="10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8"/>
        <v>102.6375</v>
      </c>
      <c r="P1670" s="9">
        <f t="shared" si="156"/>
        <v>70.784482758620683</v>
      </c>
      <c r="Q1670" s="10" t="str">
        <f t="shared" si="157"/>
        <v>music</v>
      </c>
      <c r="R1670" s="1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8"/>
        <v>139.75</v>
      </c>
      <c r="P1671" s="9">
        <f t="shared" si="156"/>
        <v>53.75</v>
      </c>
      <c r="Q1671" s="10" t="str">
        <f t="shared" si="157"/>
        <v>music</v>
      </c>
      <c r="R1671" s="10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8"/>
        <v>102.60000000000001</v>
      </c>
      <c r="P1672" s="9">
        <f t="shared" si="156"/>
        <v>44.608695652173914</v>
      </c>
      <c r="Q1672" s="10" t="str">
        <f t="shared" si="157"/>
        <v>music</v>
      </c>
      <c r="R1672" s="10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8"/>
        <v>100.67349999999999</v>
      </c>
      <c r="P1673" s="9">
        <f t="shared" si="156"/>
        <v>26.148961038961041</v>
      </c>
      <c r="Q1673" s="10" t="str">
        <f t="shared" si="157"/>
        <v>music</v>
      </c>
      <c r="R1673" s="10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8"/>
        <v>112.94117647058823</v>
      </c>
      <c r="P1674" s="9">
        <f t="shared" si="156"/>
        <v>39.183673469387756</v>
      </c>
      <c r="Q1674" s="10" t="str">
        <f t="shared" si="157"/>
        <v>music</v>
      </c>
      <c r="R1674" s="10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8"/>
        <v>128.09523809523807</v>
      </c>
      <c r="P1675" s="9">
        <f t="shared" si="156"/>
        <v>45.593220338983052</v>
      </c>
      <c r="Q1675" s="10" t="str">
        <f t="shared" si="157"/>
        <v>music</v>
      </c>
      <c r="R1675" s="10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8"/>
        <v>201.7</v>
      </c>
      <c r="P1676" s="9">
        <f t="shared" si="156"/>
        <v>89.247787610619469</v>
      </c>
      <c r="Q1676" s="10" t="str">
        <f t="shared" si="157"/>
        <v>music</v>
      </c>
      <c r="R1676" s="10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8"/>
        <v>137.416</v>
      </c>
      <c r="P1677" s="9">
        <f t="shared" si="156"/>
        <v>40.416470588235299</v>
      </c>
      <c r="Q1677" s="10" t="str">
        <f t="shared" si="157"/>
        <v>music</v>
      </c>
      <c r="R1677" s="10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8"/>
        <v>115.33333333333333</v>
      </c>
      <c r="P1678" s="9">
        <f t="shared" si="156"/>
        <v>82.38095238095238</v>
      </c>
      <c r="Q1678" s="10" t="str">
        <f t="shared" si="157"/>
        <v>music</v>
      </c>
      <c r="R1678" s="10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8"/>
        <v>111.66666666666667</v>
      </c>
      <c r="P1679" s="9">
        <f t="shared" si="156"/>
        <v>159.52380952380952</v>
      </c>
      <c r="Q1679" s="10" t="str">
        <f t="shared" si="157"/>
        <v>music</v>
      </c>
      <c r="R1679" s="10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8"/>
        <v>118.39999999999999</v>
      </c>
      <c r="P1680" s="9">
        <f t="shared" si="156"/>
        <v>36.244897959183675</v>
      </c>
      <c r="Q1680" s="10" t="str">
        <f t="shared" si="157"/>
        <v>music</v>
      </c>
      <c r="R1680" s="1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8"/>
        <v>175</v>
      </c>
      <c r="P1681" s="9">
        <f t="shared" si="156"/>
        <v>62.5</v>
      </c>
      <c r="Q1681" s="10" t="str">
        <f t="shared" si="157"/>
        <v>music</v>
      </c>
      <c r="R1681" s="10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8"/>
        <v>117.5</v>
      </c>
      <c r="P1682" s="9">
        <f t="shared" si="156"/>
        <v>47</v>
      </c>
      <c r="Q1682" s="10" t="str">
        <f t="shared" si="157"/>
        <v>music</v>
      </c>
      <c r="R1682" s="10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8"/>
        <v>101.42212307692309</v>
      </c>
      <c r="P1683" s="9">
        <f t="shared" si="156"/>
        <v>74.575090497737563</v>
      </c>
      <c r="Q1683" s="10" t="str">
        <f t="shared" si="157"/>
        <v>music</v>
      </c>
      <c r="R1683" s="10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8"/>
        <v>0</v>
      </c>
      <c r="P1684" s="9" t="e">
        <f t="shared" si="156"/>
        <v>#DIV/0!</v>
      </c>
      <c r="Q1684" s="10" t="str">
        <f t="shared" si="157"/>
        <v>music</v>
      </c>
      <c r="R1684" s="10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8"/>
        <v>21.714285714285715</v>
      </c>
      <c r="P1685" s="9">
        <f t="shared" si="156"/>
        <v>76</v>
      </c>
      <c r="Q1685" s="10" t="str">
        <f t="shared" si="157"/>
        <v>music</v>
      </c>
      <c r="R1685" s="10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8"/>
        <v>109.125</v>
      </c>
      <c r="P1686" s="9">
        <f t="shared" si="156"/>
        <v>86.43564356435644</v>
      </c>
      <c r="Q1686" s="10" t="str">
        <f t="shared" si="157"/>
        <v>music</v>
      </c>
      <c r="R1686" s="10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8"/>
        <v>102.85714285714285</v>
      </c>
      <c r="P1687" s="9">
        <f t="shared" si="156"/>
        <v>24</v>
      </c>
      <c r="Q1687" s="10" t="str">
        <f t="shared" si="157"/>
        <v>music</v>
      </c>
      <c r="R1687" s="10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8"/>
        <v>0.36</v>
      </c>
      <c r="P1688" s="9">
        <f t="shared" si="156"/>
        <v>18</v>
      </c>
      <c r="Q1688" s="10" t="str">
        <f t="shared" si="157"/>
        <v>music</v>
      </c>
      <c r="R1688" s="10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8"/>
        <v>31.25</v>
      </c>
      <c r="P1689" s="9">
        <f t="shared" si="156"/>
        <v>80.128205128205124</v>
      </c>
      <c r="Q1689" s="10" t="str">
        <f t="shared" si="157"/>
        <v>music</v>
      </c>
      <c r="R1689" s="10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8"/>
        <v>44.3</v>
      </c>
      <c r="P1690" s="9">
        <f t="shared" si="156"/>
        <v>253.14285714285714</v>
      </c>
      <c r="Q1690" s="10" t="str">
        <f t="shared" si="157"/>
        <v>music</v>
      </c>
      <c r="R1690" s="1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8"/>
        <v>100</v>
      </c>
      <c r="P1691" s="9">
        <f t="shared" si="156"/>
        <v>171.42857142857142</v>
      </c>
      <c r="Q1691" s="10" t="str">
        <f t="shared" si="157"/>
        <v>music</v>
      </c>
      <c r="R1691" s="10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8"/>
        <v>25.4</v>
      </c>
      <c r="P1692" s="9">
        <f t="shared" si="156"/>
        <v>57.727272727272727</v>
      </c>
      <c r="Q1692" s="10" t="str">
        <f t="shared" si="157"/>
        <v>music</v>
      </c>
      <c r="R1692" s="10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8"/>
        <v>33.473333333333329</v>
      </c>
      <c r="P1693" s="9">
        <f t="shared" si="156"/>
        <v>264.26315789473682</v>
      </c>
      <c r="Q1693" s="10" t="str">
        <f t="shared" si="157"/>
        <v>music</v>
      </c>
      <c r="R1693" s="10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8"/>
        <v>47.8</v>
      </c>
      <c r="P1694" s="9">
        <f t="shared" si="156"/>
        <v>159.33333333333334</v>
      </c>
      <c r="Q1694" s="10" t="str">
        <f t="shared" si="157"/>
        <v>music</v>
      </c>
      <c r="R1694" s="10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8"/>
        <v>9.3333333333333339</v>
      </c>
      <c r="P1695" s="9">
        <f t="shared" si="156"/>
        <v>35</v>
      </c>
      <c r="Q1695" s="10" t="str">
        <f t="shared" si="157"/>
        <v>music</v>
      </c>
      <c r="R1695" s="10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8"/>
        <v>0.05</v>
      </c>
      <c r="P1696" s="9">
        <f t="shared" si="156"/>
        <v>5</v>
      </c>
      <c r="Q1696" s="10" t="str">
        <f t="shared" si="157"/>
        <v>music</v>
      </c>
      <c r="R1696" s="10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8"/>
        <v>11.708333333333334</v>
      </c>
      <c r="P1697" s="9">
        <f t="shared" si="156"/>
        <v>61.086956521739133</v>
      </c>
      <c r="Q1697" s="10" t="str">
        <f t="shared" si="157"/>
        <v>music</v>
      </c>
      <c r="R1697" s="10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8"/>
        <v>0</v>
      </c>
      <c r="P1698" s="9" t="e">
        <f t="shared" si="156"/>
        <v>#DIV/0!</v>
      </c>
      <c r="Q1698" s="10" t="str">
        <f t="shared" si="157"/>
        <v>music</v>
      </c>
      <c r="R1698" s="10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8"/>
        <v>20.208000000000002</v>
      </c>
      <c r="P1699" s="9">
        <f t="shared" si="156"/>
        <v>114.81818181818181</v>
      </c>
      <c r="Q1699" s="10" t="str">
        <f t="shared" si="157"/>
        <v>music</v>
      </c>
      <c r="R1699" s="10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8"/>
        <v>0</v>
      </c>
      <c r="P1700" s="9" t="e">
        <f t="shared" si="156"/>
        <v>#DIV/0!</v>
      </c>
      <c r="Q1700" s="10" t="str">
        <f t="shared" si="157"/>
        <v>music</v>
      </c>
      <c r="R1700" s="1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8"/>
        <v>4.2311459353574925</v>
      </c>
      <c r="P1701" s="9">
        <f t="shared" si="156"/>
        <v>54</v>
      </c>
      <c r="Q1701" s="10" t="str">
        <f t="shared" si="157"/>
        <v>music</v>
      </c>
      <c r="R1701" s="10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8"/>
        <v>26.06</v>
      </c>
      <c r="P1702" s="9">
        <f t="shared" si="156"/>
        <v>65.974683544303801</v>
      </c>
      <c r="Q1702" s="10" t="str">
        <f t="shared" si="157"/>
        <v>music</v>
      </c>
      <c r="R1702" s="10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2" hidden="1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8"/>
        <v>0.19801980198019803</v>
      </c>
      <c r="P1703" s="9">
        <f t="shared" si="156"/>
        <v>5</v>
      </c>
      <c r="Q1703" s="10" t="str">
        <f t="shared" si="157"/>
        <v>music</v>
      </c>
      <c r="R1703" s="10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8.8" hidden="1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8"/>
        <v>6.0606060606060606E-3</v>
      </c>
      <c r="P1704" s="9">
        <f t="shared" si="156"/>
        <v>1</v>
      </c>
      <c r="Q1704" s="10" t="str">
        <f t="shared" si="157"/>
        <v>music</v>
      </c>
      <c r="R1704" s="10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2" hidden="1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8"/>
        <v>1.02</v>
      </c>
      <c r="P1705" s="9">
        <f t="shared" si="156"/>
        <v>25.5</v>
      </c>
      <c r="Q1705" s="10" t="str">
        <f t="shared" si="157"/>
        <v>music</v>
      </c>
      <c r="R1705" s="10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2" hidden="1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8"/>
        <v>65.100000000000009</v>
      </c>
      <c r="P1706" s="9">
        <f t="shared" si="156"/>
        <v>118.36363636363636</v>
      </c>
      <c r="Q1706" s="10" t="str">
        <f t="shared" si="157"/>
        <v>music</v>
      </c>
      <c r="R1706" s="10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2" hidden="1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8"/>
        <v>0</v>
      </c>
      <c r="P1707" s="9" t="e">
        <f t="shared" si="156"/>
        <v>#DIV/0!</v>
      </c>
      <c r="Q1707" s="10" t="str">
        <f t="shared" si="157"/>
        <v>music</v>
      </c>
      <c r="R1707" s="10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2" hidden="1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8"/>
        <v>0</v>
      </c>
      <c r="P1708" s="9" t="e">
        <f t="shared" si="156"/>
        <v>#DIV/0!</v>
      </c>
      <c r="Q1708" s="10" t="str">
        <f t="shared" si="157"/>
        <v>music</v>
      </c>
      <c r="R1708" s="10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2" hidden="1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8"/>
        <v>9.74</v>
      </c>
      <c r="P1709" s="9">
        <f t="shared" si="156"/>
        <v>54.111111111111114</v>
      </c>
      <c r="Q1709" s="10" t="str">
        <f t="shared" si="157"/>
        <v>music</v>
      </c>
      <c r="R1709" s="10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7.6" hidden="1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8"/>
        <v>0</v>
      </c>
      <c r="P1710" s="9" t="e">
        <f t="shared" si="156"/>
        <v>#DIV/0!</v>
      </c>
      <c r="Q1710" s="10" t="str">
        <f t="shared" si="157"/>
        <v>music</v>
      </c>
      <c r="R1710" s="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2" hidden="1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8"/>
        <v>4.8571428571428568</v>
      </c>
      <c r="P1711" s="9">
        <f t="shared" si="156"/>
        <v>21.25</v>
      </c>
      <c r="Q1711" s="10" t="str">
        <f t="shared" si="157"/>
        <v>music</v>
      </c>
      <c r="R1711" s="10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8.8" hidden="1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8"/>
        <v>0.67999999999999994</v>
      </c>
      <c r="P1712" s="9">
        <f t="shared" si="156"/>
        <v>34</v>
      </c>
      <c r="Q1712" s="10" t="str">
        <f t="shared" si="157"/>
        <v>music</v>
      </c>
      <c r="R1712" s="10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2" hidden="1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8"/>
        <v>10.5</v>
      </c>
      <c r="P1713" s="9">
        <f t="shared" si="156"/>
        <v>525</v>
      </c>
      <c r="Q1713" s="10" t="str">
        <f t="shared" si="157"/>
        <v>music</v>
      </c>
      <c r="R1713" s="10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7.6" hidden="1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8"/>
        <v>0</v>
      </c>
      <c r="P1714" s="9" t="e">
        <f t="shared" si="156"/>
        <v>#DIV/0!</v>
      </c>
      <c r="Q1714" s="10" t="str">
        <f t="shared" si="157"/>
        <v>music</v>
      </c>
      <c r="R1714" s="10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7.6" hidden="1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8"/>
        <v>1.6666666666666667</v>
      </c>
      <c r="P1715" s="9">
        <f t="shared" si="156"/>
        <v>50</v>
      </c>
      <c r="Q1715" s="10" t="str">
        <f t="shared" si="157"/>
        <v>music</v>
      </c>
      <c r="R1715" s="10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2" hidden="1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8"/>
        <v>7.8680000000000003</v>
      </c>
      <c r="P1716" s="9">
        <f t="shared" si="156"/>
        <v>115.70588235294117</v>
      </c>
      <c r="Q1716" s="10" t="str">
        <f t="shared" si="157"/>
        <v>music</v>
      </c>
      <c r="R1716" s="10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2" hidden="1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8"/>
        <v>0.22</v>
      </c>
      <c r="P1717" s="9">
        <f t="shared" si="156"/>
        <v>5.5</v>
      </c>
      <c r="Q1717" s="10" t="str">
        <f t="shared" si="157"/>
        <v>music</v>
      </c>
      <c r="R1717" s="10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3.2" hidden="1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8"/>
        <v>7.5</v>
      </c>
      <c r="P1718" s="9">
        <f t="shared" si="156"/>
        <v>50</v>
      </c>
      <c r="Q1718" s="10" t="str">
        <f t="shared" si="157"/>
        <v>music</v>
      </c>
      <c r="R1718" s="10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2" hidden="1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8"/>
        <v>42.725880551301685</v>
      </c>
      <c r="P1719" s="9">
        <f t="shared" si="156"/>
        <v>34.024390243902438</v>
      </c>
      <c r="Q1719" s="10" t="str">
        <f t="shared" si="157"/>
        <v>music</v>
      </c>
      <c r="R1719" s="10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8"/>
        <v>0.2142857142857143</v>
      </c>
      <c r="P1720" s="9">
        <f t="shared" si="156"/>
        <v>37.5</v>
      </c>
      <c r="Q1720" s="10" t="str">
        <f t="shared" si="157"/>
        <v>music</v>
      </c>
      <c r="R1720" s="1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2" hidden="1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8"/>
        <v>0.87500000000000011</v>
      </c>
      <c r="P1721" s="9">
        <f t="shared" si="156"/>
        <v>11.666666666666666</v>
      </c>
      <c r="Q1721" s="10" t="str">
        <f t="shared" si="157"/>
        <v>music</v>
      </c>
      <c r="R1721" s="10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2" hidden="1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8"/>
        <v>5.625</v>
      </c>
      <c r="P1722" s="9">
        <f t="shared" si="156"/>
        <v>28.125</v>
      </c>
      <c r="Q1722" s="10" t="str">
        <f t="shared" si="157"/>
        <v>music</v>
      </c>
      <c r="R1722" s="10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2" hidden="1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8"/>
        <v>0</v>
      </c>
      <c r="P1723" s="9" t="e">
        <f t="shared" si="156"/>
        <v>#DIV/0!</v>
      </c>
      <c r="Q1723" s="10" t="str">
        <f t="shared" si="157"/>
        <v>music</v>
      </c>
      <c r="R1723" s="10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2" hidden="1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8"/>
        <v>3.4722222222222224E-2</v>
      </c>
      <c r="P1724" s="9">
        <f t="shared" si="156"/>
        <v>1</v>
      </c>
      <c r="Q1724" s="10" t="str">
        <f t="shared" si="157"/>
        <v>music</v>
      </c>
      <c r="R1724" s="10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7.6" hidden="1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8"/>
        <v>6.5</v>
      </c>
      <c r="P1725" s="9">
        <f t="shared" si="156"/>
        <v>216.66666666666666</v>
      </c>
      <c r="Q1725" s="10" t="str">
        <f t="shared" si="157"/>
        <v>music</v>
      </c>
      <c r="R1725" s="10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2" hidden="1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8"/>
        <v>0.58333333333333337</v>
      </c>
      <c r="P1726" s="9">
        <f t="shared" si="156"/>
        <v>8.75</v>
      </c>
      <c r="Q1726" s="10" t="str">
        <f t="shared" si="157"/>
        <v>music</v>
      </c>
      <c r="R1726" s="10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2" hidden="1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8"/>
        <v>10.181818181818182</v>
      </c>
      <c r="P1727" s="9">
        <f t="shared" si="156"/>
        <v>62.222222222222221</v>
      </c>
      <c r="Q1727" s="10" t="str">
        <f t="shared" si="157"/>
        <v>music</v>
      </c>
      <c r="R1727" s="10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8.8" hidden="1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8"/>
        <v>33.784615384615385</v>
      </c>
      <c r="P1728" s="9">
        <f t="shared" si="156"/>
        <v>137.25</v>
      </c>
      <c r="Q1728" s="10" t="str">
        <f t="shared" si="157"/>
        <v>music</v>
      </c>
      <c r="R1728" s="10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2" hidden="1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8"/>
        <v>3.3333333333333333E-2</v>
      </c>
      <c r="P1729" s="9">
        <f t="shared" si="156"/>
        <v>1</v>
      </c>
      <c r="Q1729" s="10" t="str">
        <f t="shared" si="157"/>
        <v>music</v>
      </c>
      <c r="R1729" s="10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2" hidden="1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8"/>
        <v>68.400000000000006</v>
      </c>
      <c r="P1730" s="9">
        <f t="shared" ref="P1730:P1793" si="162">AVERAGE(PLEDGED/BACKERS_COUNT)</f>
        <v>122.14285714285714</v>
      </c>
      <c r="Q1730" s="10" t="str">
        <f t="shared" ref="Q1730:Q1793" si="163">LEFT(N1730,FIND("/",N1730)-1)</f>
        <v>music</v>
      </c>
      <c r="R1730" s="1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2" hidden="1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4">(E1731/D1731)*100</f>
        <v>0</v>
      </c>
      <c r="P1731" s="9" t="e">
        <f t="shared" si="162"/>
        <v>#DIV/0!</v>
      </c>
      <c r="Q1731" s="10" t="str">
        <f t="shared" si="163"/>
        <v>music</v>
      </c>
      <c r="R1731" s="10" t="str">
        <f t="shared" ref="R1731:R1794" si="165">RIGHT(N1731, LEN(N1731)-FIND("/", 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2" hidden="1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4"/>
        <v>0</v>
      </c>
      <c r="P1732" s="9" t="e">
        <f t="shared" si="162"/>
        <v>#DIV/0!</v>
      </c>
      <c r="Q1732" s="10" t="str">
        <f t="shared" si="163"/>
        <v>music</v>
      </c>
      <c r="R1732" s="10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8.8" hidden="1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4"/>
        <v>0</v>
      </c>
      <c r="P1733" s="9" t="e">
        <f t="shared" si="162"/>
        <v>#DIV/0!</v>
      </c>
      <c r="Q1733" s="10" t="str">
        <f t="shared" si="163"/>
        <v>music</v>
      </c>
      <c r="R1733" s="10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2" hidden="1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4"/>
        <v>0</v>
      </c>
      <c r="P1734" s="9" t="e">
        <f t="shared" si="162"/>
        <v>#DIV/0!</v>
      </c>
      <c r="Q1734" s="10" t="str">
        <f t="shared" si="163"/>
        <v>music</v>
      </c>
      <c r="R1734" s="10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2" hidden="1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4"/>
        <v>0</v>
      </c>
      <c r="P1735" s="9" t="e">
        <f t="shared" si="162"/>
        <v>#DIV/0!</v>
      </c>
      <c r="Q1735" s="10" t="str">
        <f t="shared" si="163"/>
        <v>music</v>
      </c>
      <c r="R1735" s="10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2" hidden="1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4"/>
        <v>2.2222222222222223E-2</v>
      </c>
      <c r="P1736" s="9">
        <f t="shared" si="162"/>
        <v>1</v>
      </c>
      <c r="Q1736" s="10" t="str">
        <f t="shared" si="163"/>
        <v>music</v>
      </c>
      <c r="R1736" s="10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2" hidden="1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4"/>
        <v>11</v>
      </c>
      <c r="P1737" s="9">
        <f t="shared" si="162"/>
        <v>55</v>
      </c>
      <c r="Q1737" s="10" t="str">
        <f t="shared" si="163"/>
        <v>music</v>
      </c>
      <c r="R1737" s="10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8.8" hidden="1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4"/>
        <v>0.73333333333333328</v>
      </c>
      <c r="P1738" s="9">
        <f t="shared" si="162"/>
        <v>22</v>
      </c>
      <c r="Q1738" s="10" t="str">
        <f t="shared" si="163"/>
        <v>music</v>
      </c>
      <c r="R1738" s="10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2" hidden="1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4"/>
        <v>21.25</v>
      </c>
      <c r="P1739" s="9">
        <f t="shared" si="162"/>
        <v>56.666666666666664</v>
      </c>
      <c r="Q1739" s="10" t="str">
        <f t="shared" si="163"/>
        <v>music</v>
      </c>
      <c r="R1739" s="10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8.8" hidden="1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4"/>
        <v>0.4</v>
      </c>
      <c r="P1740" s="9">
        <f t="shared" si="162"/>
        <v>20</v>
      </c>
      <c r="Q1740" s="10" t="str">
        <f t="shared" si="163"/>
        <v>music</v>
      </c>
      <c r="R1740" s="1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2" hidden="1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4"/>
        <v>0.1</v>
      </c>
      <c r="P1741" s="9">
        <f t="shared" si="162"/>
        <v>1</v>
      </c>
      <c r="Q1741" s="10" t="str">
        <f t="shared" si="163"/>
        <v>music</v>
      </c>
      <c r="R1741" s="10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2" hidden="1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4"/>
        <v>0</v>
      </c>
      <c r="P1742" s="9" t="e">
        <f t="shared" si="162"/>
        <v>#DIV/0!</v>
      </c>
      <c r="Q1742" s="10" t="str">
        <f t="shared" si="163"/>
        <v>music</v>
      </c>
      <c r="R1742" s="10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4"/>
        <v>110.83333333333334</v>
      </c>
      <c r="P1743" s="9">
        <f t="shared" si="162"/>
        <v>25.576923076923077</v>
      </c>
      <c r="Q1743" s="10" t="str">
        <f t="shared" si="163"/>
        <v>photography</v>
      </c>
      <c r="R1743" s="10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4"/>
        <v>108.74999999999999</v>
      </c>
      <c r="P1744" s="9">
        <f t="shared" si="162"/>
        <v>63.970588235294116</v>
      </c>
      <c r="Q1744" s="10" t="str">
        <f t="shared" si="163"/>
        <v>photography</v>
      </c>
      <c r="R1744" s="10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4"/>
        <v>100.41666666666667</v>
      </c>
      <c r="P1745" s="9">
        <f t="shared" si="162"/>
        <v>89.925373134328353</v>
      </c>
      <c r="Q1745" s="10" t="str">
        <f t="shared" si="163"/>
        <v>photography</v>
      </c>
      <c r="R1745" s="10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4"/>
        <v>118.45454545454545</v>
      </c>
      <c r="P1746" s="9">
        <f t="shared" si="162"/>
        <v>93.071428571428569</v>
      </c>
      <c r="Q1746" s="10" t="str">
        <f t="shared" si="163"/>
        <v>photography</v>
      </c>
      <c r="R1746" s="10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4"/>
        <v>114.01428571428571</v>
      </c>
      <c r="P1747" s="9">
        <f t="shared" si="162"/>
        <v>89.674157303370791</v>
      </c>
      <c r="Q1747" s="10" t="str">
        <f t="shared" si="163"/>
        <v>photography</v>
      </c>
      <c r="R1747" s="10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4"/>
        <v>148.10000000000002</v>
      </c>
      <c r="P1748" s="9">
        <f t="shared" si="162"/>
        <v>207.61682242990653</v>
      </c>
      <c r="Q1748" s="10" t="str">
        <f t="shared" si="163"/>
        <v>photography</v>
      </c>
      <c r="R1748" s="10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4"/>
        <v>104.95555555555556</v>
      </c>
      <c r="P1749" s="9">
        <f t="shared" si="162"/>
        <v>59.408805031446541</v>
      </c>
      <c r="Q1749" s="10" t="str">
        <f t="shared" si="163"/>
        <v>photography</v>
      </c>
      <c r="R1749" s="10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4"/>
        <v>129.94800000000001</v>
      </c>
      <c r="P1750" s="9">
        <f t="shared" si="162"/>
        <v>358.97237569060775</v>
      </c>
      <c r="Q1750" s="10" t="str">
        <f t="shared" si="163"/>
        <v>photography</v>
      </c>
      <c r="R1750" s="1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4"/>
        <v>123.48756218905473</v>
      </c>
      <c r="P1751" s="9">
        <f t="shared" si="162"/>
        <v>94.736641221374043</v>
      </c>
      <c r="Q1751" s="10" t="str">
        <f t="shared" si="163"/>
        <v>photography</v>
      </c>
      <c r="R1751" s="10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4"/>
        <v>201.62</v>
      </c>
      <c r="P1752" s="9">
        <f t="shared" si="162"/>
        <v>80.647999999999996</v>
      </c>
      <c r="Q1752" s="10" t="str">
        <f t="shared" si="163"/>
        <v>photography</v>
      </c>
      <c r="R1752" s="10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4"/>
        <v>102.89999999999999</v>
      </c>
      <c r="P1753" s="9">
        <f t="shared" si="162"/>
        <v>168.68852459016392</v>
      </c>
      <c r="Q1753" s="10" t="str">
        <f t="shared" si="163"/>
        <v>photography</v>
      </c>
      <c r="R1753" s="10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4"/>
        <v>260.16666666666663</v>
      </c>
      <c r="P1754" s="9">
        <f t="shared" si="162"/>
        <v>34.68888888888889</v>
      </c>
      <c r="Q1754" s="10" t="str">
        <f t="shared" si="163"/>
        <v>photography</v>
      </c>
      <c r="R1754" s="10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4"/>
        <v>108</v>
      </c>
      <c r="P1755" s="9">
        <f t="shared" si="162"/>
        <v>462.85714285714283</v>
      </c>
      <c r="Q1755" s="10" t="str">
        <f t="shared" si="163"/>
        <v>photography</v>
      </c>
      <c r="R1755" s="10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4"/>
        <v>110.52941176470587</v>
      </c>
      <c r="P1756" s="9">
        <f t="shared" si="162"/>
        <v>104.38888888888889</v>
      </c>
      <c r="Q1756" s="10" t="str">
        <f t="shared" si="163"/>
        <v>photography</v>
      </c>
      <c r="R1756" s="10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4"/>
        <v>120</v>
      </c>
      <c r="P1757" s="9">
        <f t="shared" si="162"/>
        <v>7.5</v>
      </c>
      <c r="Q1757" s="10" t="str">
        <f t="shared" si="163"/>
        <v>photography</v>
      </c>
      <c r="R1757" s="10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4"/>
        <v>102.82909090909091</v>
      </c>
      <c r="P1758" s="9">
        <f t="shared" si="162"/>
        <v>47.13</v>
      </c>
      <c r="Q1758" s="10" t="str">
        <f t="shared" si="163"/>
        <v>photography</v>
      </c>
      <c r="R1758" s="10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4"/>
        <v>115.99999999999999</v>
      </c>
      <c r="P1759" s="9">
        <f t="shared" si="162"/>
        <v>414.28571428571428</v>
      </c>
      <c r="Q1759" s="10" t="str">
        <f t="shared" si="163"/>
        <v>photography</v>
      </c>
      <c r="R1759" s="10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4"/>
        <v>114.7</v>
      </c>
      <c r="P1760" s="9">
        <f t="shared" si="162"/>
        <v>42.481481481481481</v>
      </c>
      <c r="Q1760" s="10" t="str">
        <f t="shared" si="163"/>
        <v>photography</v>
      </c>
      <c r="R1760" s="1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4"/>
        <v>106.60000000000001</v>
      </c>
      <c r="P1761" s="9">
        <f t="shared" si="162"/>
        <v>108.77551020408163</v>
      </c>
      <c r="Q1761" s="10" t="str">
        <f t="shared" si="163"/>
        <v>photography</v>
      </c>
      <c r="R1761" s="10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4"/>
        <v>165.44</v>
      </c>
      <c r="P1762" s="9">
        <f t="shared" si="162"/>
        <v>81.098039215686271</v>
      </c>
      <c r="Q1762" s="10" t="str">
        <f t="shared" si="163"/>
        <v>photography</v>
      </c>
      <c r="R1762" s="10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4"/>
        <v>155</v>
      </c>
      <c r="P1763" s="9">
        <f t="shared" si="162"/>
        <v>51.666666666666664</v>
      </c>
      <c r="Q1763" s="10" t="str">
        <f t="shared" si="163"/>
        <v>photography</v>
      </c>
      <c r="R1763" s="10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4"/>
        <v>885</v>
      </c>
      <c r="P1764" s="9">
        <f t="shared" si="162"/>
        <v>35.4</v>
      </c>
      <c r="Q1764" s="10" t="str">
        <f t="shared" si="163"/>
        <v>photography</v>
      </c>
      <c r="R1764" s="10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4"/>
        <v>101.90833333333333</v>
      </c>
      <c r="P1765" s="9">
        <f t="shared" si="162"/>
        <v>103.63559322033899</v>
      </c>
      <c r="Q1765" s="10" t="str">
        <f t="shared" si="163"/>
        <v>photography</v>
      </c>
      <c r="R1765" s="10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2" hidden="1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4"/>
        <v>19.600000000000001</v>
      </c>
      <c r="P1766" s="9">
        <f t="shared" si="162"/>
        <v>55.282051282051285</v>
      </c>
      <c r="Q1766" s="10" t="str">
        <f t="shared" si="163"/>
        <v>photography</v>
      </c>
      <c r="R1766" s="10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2" hidden="1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4"/>
        <v>59.467839999999995</v>
      </c>
      <c r="P1767" s="9">
        <f t="shared" si="162"/>
        <v>72.16970873786407</v>
      </c>
      <c r="Q1767" s="10" t="str">
        <f t="shared" si="163"/>
        <v>photography</v>
      </c>
      <c r="R1767" s="10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8.8" hidden="1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4"/>
        <v>0</v>
      </c>
      <c r="P1768" s="9" t="e">
        <f t="shared" si="162"/>
        <v>#DIV/0!</v>
      </c>
      <c r="Q1768" s="10" t="str">
        <f t="shared" si="163"/>
        <v>photography</v>
      </c>
      <c r="R1768" s="10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8.8" hidden="1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4"/>
        <v>45.72</v>
      </c>
      <c r="P1769" s="9">
        <f t="shared" si="162"/>
        <v>58.615384615384613</v>
      </c>
      <c r="Q1769" s="10" t="str">
        <f t="shared" si="163"/>
        <v>photography</v>
      </c>
      <c r="R1769" s="10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2" hidden="1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4"/>
        <v>3.74</v>
      </c>
      <c r="P1770" s="9">
        <f t="shared" si="162"/>
        <v>12.466666666666667</v>
      </c>
      <c r="Q1770" s="10" t="str">
        <f t="shared" si="163"/>
        <v>photography</v>
      </c>
      <c r="R1770" s="1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2" hidden="1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4"/>
        <v>2.7025000000000001</v>
      </c>
      <c r="P1771" s="9">
        <f t="shared" si="162"/>
        <v>49.136363636363633</v>
      </c>
      <c r="Q1771" s="10" t="str">
        <f t="shared" si="163"/>
        <v>photography</v>
      </c>
      <c r="R1771" s="10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2" hidden="1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4"/>
        <v>56.51428571428572</v>
      </c>
      <c r="P1772" s="9">
        <f t="shared" si="162"/>
        <v>150.5</v>
      </c>
      <c r="Q1772" s="10" t="str">
        <f t="shared" si="163"/>
        <v>photography</v>
      </c>
      <c r="R1772" s="10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2" hidden="1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4"/>
        <v>21.30952380952381</v>
      </c>
      <c r="P1773" s="9">
        <f t="shared" si="162"/>
        <v>35.799999999999997</v>
      </c>
      <c r="Q1773" s="10" t="str">
        <f t="shared" si="163"/>
        <v>photography</v>
      </c>
      <c r="R1773" s="10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2" hidden="1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4"/>
        <v>15.6</v>
      </c>
      <c r="P1774" s="9">
        <f t="shared" si="162"/>
        <v>45.157894736842103</v>
      </c>
      <c r="Q1774" s="10" t="str">
        <f t="shared" si="163"/>
        <v>photography</v>
      </c>
      <c r="R1774" s="10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2" hidden="1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4"/>
        <v>6.2566666666666677</v>
      </c>
      <c r="P1775" s="9">
        <f t="shared" si="162"/>
        <v>98.78947368421052</v>
      </c>
      <c r="Q1775" s="10" t="str">
        <f t="shared" si="163"/>
        <v>photography</v>
      </c>
      <c r="R1775" s="10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2" hidden="1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4"/>
        <v>45.92</v>
      </c>
      <c r="P1776" s="9">
        <f t="shared" si="162"/>
        <v>88.307692307692307</v>
      </c>
      <c r="Q1776" s="10" t="str">
        <f t="shared" si="163"/>
        <v>photography</v>
      </c>
      <c r="R1776" s="10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2" hidden="1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4"/>
        <v>65.101538461538468</v>
      </c>
      <c r="P1777" s="9">
        <f t="shared" si="162"/>
        <v>170.62903225806451</v>
      </c>
      <c r="Q1777" s="10" t="str">
        <f t="shared" si="163"/>
        <v>photography</v>
      </c>
      <c r="R1777" s="10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2" hidden="1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4"/>
        <v>6.7</v>
      </c>
      <c r="P1778" s="9">
        <f t="shared" si="162"/>
        <v>83.75</v>
      </c>
      <c r="Q1778" s="10" t="str">
        <f t="shared" si="163"/>
        <v>photography</v>
      </c>
      <c r="R1778" s="10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3.2" hidden="1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4"/>
        <v>13.5625</v>
      </c>
      <c r="P1779" s="9">
        <f t="shared" si="162"/>
        <v>65.099999999999994</v>
      </c>
      <c r="Q1779" s="10" t="str">
        <f t="shared" si="163"/>
        <v>photography</v>
      </c>
      <c r="R1779" s="10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2" hidden="1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4"/>
        <v>1.9900000000000002</v>
      </c>
      <c r="P1780" s="9">
        <f t="shared" si="162"/>
        <v>66.333333333333329</v>
      </c>
      <c r="Q1780" s="10" t="str">
        <f t="shared" si="163"/>
        <v>photography</v>
      </c>
      <c r="R1780" s="1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2" hidden="1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4"/>
        <v>36.236363636363642</v>
      </c>
      <c r="P1781" s="9">
        <f t="shared" si="162"/>
        <v>104.89473684210526</v>
      </c>
      <c r="Q1781" s="10" t="str">
        <f t="shared" si="163"/>
        <v>photography</v>
      </c>
      <c r="R1781" s="10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2" hidden="1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4"/>
        <v>39.743333333333339</v>
      </c>
      <c r="P1782" s="9">
        <f t="shared" si="162"/>
        <v>78.440789473684205</v>
      </c>
      <c r="Q1782" s="10" t="str">
        <f t="shared" si="163"/>
        <v>photography</v>
      </c>
      <c r="R1782" s="10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2" hidden="1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4"/>
        <v>25.763636363636365</v>
      </c>
      <c r="P1783" s="9">
        <f t="shared" si="162"/>
        <v>59.041666666666664</v>
      </c>
      <c r="Q1783" s="10" t="str">
        <f t="shared" si="163"/>
        <v>photography</v>
      </c>
      <c r="R1783" s="10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7.6" hidden="1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4"/>
        <v>15.491428571428573</v>
      </c>
      <c r="P1784" s="9">
        <f t="shared" si="162"/>
        <v>71.34210526315789</v>
      </c>
      <c r="Q1784" s="10" t="str">
        <f t="shared" si="163"/>
        <v>photography</v>
      </c>
      <c r="R1784" s="10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2" hidden="1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4"/>
        <v>23.692499999999999</v>
      </c>
      <c r="P1785" s="9">
        <f t="shared" si="162"/>
        <v>51.227027027027027</v>
      </c>
      <c r="Q1785" s="10" t="str">
        <f t="shared" si="163"/>
        <v>photography</v>
      </c>
      <c r="R1785" s="10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2" hidden="1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4"/>
        <v>39.76</v>
      </c>
      <c r="P1786" s="9">
        <f t="shared" si="162"/>
        <v>60.242424242424242</v>
      </c>
      <c r="Q1786" s="10" t="str">
        <f t="shared" si="163"/>
        <v>photography</v>
      </c>
      <c r="R1786" s="10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2" hidden="1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4"/>
        <v>20.220833333333331</v>
      </c>
      <c r="P1787" s="9">
        <f t="shared" si="162"/>
        <v>44.935185185185183</v>
      </c>
      <c r="Q1787" s="10" t="str">
        <f t="shared" si="163"/>
        <v>photography</v>
      </c>
      <c r="R1787" s="10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2" hidden="1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4"/>
        <v>47.631578947368418</v>
      </c>
      <c r="P1788" s="9">
        <f t="shared" si="162"/>
        <v>31.206896551724139</v>
      </c>
      <c r="Q1788" s="10" t="str">
        <f t="shared" si="163"/>
        <v>photography</v>
      </c>
      <c r="R1788" s="10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2" hidden="1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4"/>
        <v>15.329999999999998</v>
      </c>
      <c r="P1789" s="9">
        <f t="shared" si="162"/>
        <v>63.875</v>
      </c>
      <c r="Q1789" s="10" t="str">
        <f t="shared" si="163"/>
        <v>photography</v>
      </c>
      <c r="R1789" s="10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2" hidden="1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4"/>
        <v>1.3818181818181818</v>
      </c>
      <c r="P1790" s="9">
        <f t="shared" si="162"/>
        <v>19</v>
      </c>
      <c r="Q1790" s="10" t="str">
        <f t="shared" si="163"/>
        <v>photography</v>
      </c>
      <c r="R1790" s="1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2" hidden="1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4"/>
        <v>0.5</v>
      </c>
      <c r="P1791" s="9">
        <f t="shared" si="162"/>
        <v>10</v>
      </c>
      <c r="Q1791" s="10" t="str">
        <f t="shared" si="163"/>
        <v>photography</v>
      </c>
      <c r="R1791" s="10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2" hidden="1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4"/>
        <v>4.957575757575758</v>
      </c>
      <c r="P1792" s="9">
        <f t="shared" si="162"/>
        <v>109.06666666666666</v>
      </c>
      <c r="Q1792" s="10" t="str">
        <f t="shared" si="163"/>
        <v>photography</v>
      </c>
      <c r="R1792" s="10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8.8" hidden="1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4"/>
        <v>3.5666666666666664</v>
      </c>
      <c r="P1793" s="9">
        <f t="shared" si="162"/>
        <v>26.75</v>
      </c>
      <c r="Q1793" s="10" t="str">
        <f t="shared" si="163"/>
        <v>photography</v>
      </c>
      <c r="R1793" s="10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8.8" hidden="1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4"/>
        <v>61.124000000000002</v>
      </c>
      <c r="P1794" s="9">
        <f t="shared" ref="P1794:P1857" si="168">AVERAGE(PLEDGED/BACKERS_COUNT)</f>
        <v>109.93525179856115</v>
      </c>
      <c r="Q1794" s="10" t="str">
        <f t="shared" ref="Q1794:Q1857" si="169">LEFT(N1794,FIND("/",N1794)-1)</f>
        <v>photography</v>
      </c>
      <c r="R1794" s="10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2" hidden="1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70">(E1795/D1795)*100</f>
        <v>1.3333333333333335</v>
      </c>
      <c r="P1795" s="9">
        <f t="shared" si="168"/>
        <v>20</v>
      </c>
      <c r="Q1795" s="10" t="str">
        <f t="shared" si="169"/>
        <v>photography</v>
      </c>
      <c r="R1795" s="10" t="str">
        <f t="shared" ref="R1795:R1858" si="171">RIGHT(N1795, LEN(N1795)-FIND("/", 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2" hidden="1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70"/>
        <v>11.077777777777778</v>
      </c>
      <c r="P1796" s="9">
        <f t="shared" si="168"/>
        <v>55.388888888888886</v>
      </c>
      <c r="Q1796" s="10" t="str">
        <f t="shared" si="169"/>
        <v>photography</v>
      </c>
      <c r="R1796" s="10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2" hidden="1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70"/>
        <v>38.735714285714288</v>
      </c>
      <c r="P1797" s="9">
        <f t="shared" si="168"/>
        <v>133.90123456790124</v>
      </c>
      <c r="Q1797" s="10" t="str">
        <f t="shared" si="169"/>
        <v>photography</v>
      </c>
      <c r="R1797" s="10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7.6" hidden="1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70"/>
        <v>22.05263157894737</v>
      </c>
      <c r="P1798" s="9">
        <f t="shared" si="168"/>
        <v>48.720930232558139</v>
      </c>
      <c r="Q1798" s="10" t="str">
        <f t="shared" si="169"/>
        <v>photography</v>
      </c>
      <c r="R1798" s="10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2" hidden="1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70"/>
        <v>67.55</v>
      </c>
      <c r="P1799" s="9">
        <f t="shared" si="168"/>
        <v>48.25</v>
      </c>
      <c r="Q1799" s="10" t="str">
        <f t="shared" si="169"/>
        <v>photography</v>
      </c>
      <c r="R1799" s="10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2" hidden="1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70"/>
        <v>13.637499999999999</v>
      </c>
      <c r="P1800" s="9">
        <f t="shared" si="168"/>
        <v>58.972972972972975</v>
      </c>
      <c r="Q1800" s="10" t="str">
        <f t="shared" si="169"/>
        <v>photography</v>
      </c>
      <c r="R1800" s="1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8.8" hidden="1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70"/>
        <v>1.7457500000000001</v>
      </c>
      <c r="P1801" s="9">
        <f t="shared" si="168"/>
        <v>11.638333333333334</v>
      </c>
      <c r="Q1801" s="10" t="str">
        <f t="shared" si="169"/>
        <v>photography</v>
      </c>
      <c r="R1801" s="10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3.2" hidden="1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70"/>
        <v>20.44963251188932</v>
      </c>
      <c r="P1802" s="9">
        <f t="shared" si="168"/>
        <v>83.716814159292042</v>
      </c>
      <c r="Q1802" s="10" t="str">
        <f t="shared" si="169"/>
        <v>photography</v>
      </c>
      <c r="R1802" s="10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3.2" hidden="1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70"/>
        <v>13.852941176470587</v>
      </c>
      <c r="P1803" s="9">
        <f t="shared" si="168"/>
        <v>63.648648648648646</v>
      </c>
      <c r="Q1803" s="10" t="str">
        <f t="shared" si="169"/>
        <v>photography</v>
      </c>
      <c r="R1803" s="10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2" hidden="1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70"/>
        <v>48.485714285714288</v>
      </c>
      <c r="P1804" s="9">
        <f t="shared" si="168"/>
        <v>94.277777777777771</v>
      </c>
      <c r="Q1804" s="10" t="str">
        <f t="shared" si="169"/>
        <v>photography</v>
      </c>
      <c r="R1804" s="10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2" hidden="1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70"/>
        <v>30.8</v>
      </c>
      <c r="P1805" s="9">
        <f t="shared" si="168"/>
        <v>71.86666666666666</v>
      </c>
      <c r="Q1805" s="10" t="str">
        <f t="shared" si="169"/>
        <v>photography</v>
      </c>
      <c r="R1805" s="10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2" hidden="1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70"/>
        <v>35.174193548387095</v>
      </c>
      <c r="P1806" s="9">
        <f t="shared" si="168"/>
        <v>104.84615384615384</v>
      </c>
      <c r="Q1806" s="10" t="str">
        <f t="shared" si="169"/>
        <v>photography</v>
      </c>
      <c r="R1806" s="10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2" hidden="1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70"/>
        <v>36.404444444444444</v>
      </c>
      <c r="P1807" s="9">
        <f t="shared" si="168"/>
        <v>67.139344262295083</v>
      </c>
      <c r="Q1807" s="10" t="str">
        <f t="shared" si="169"/>
        <v>photography</v>
      </c>
      <c r="R1807" s="10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2" hidden="1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70"/>
        <v>2.9550000000000001</v>
      </c>
      <c r="P1808" s="9">
        <f t="shared" si="168"/>
        <v>73.875</v>
      </c>
      <c r="Q1808" s="10" t="str">
        <f t="shared" si="169"/>
        <v>photography</v>
      </c>
      <c r="R1808" s="10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8.8" hidden="1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70"/>
        <v>11.06</v>
      </c>
      <c r="P1809" s="9">
        <f t="shared" si="168"/>
        <v>69.125</v>
      </c>
      <c r="Q1809" s="10" t="str">
        <f t="shared" si="169"/>
        <v>photography</v>
      </c>
      <c r="R1809" s="10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2" hidden="1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70"/>
        <v>41.407142857142858</v>
      </c>
      <c r="P1810" s="9">
        <f t="shared" si="168"/>
        <v>120.77083333333333</v>
      </c>
      <c r="Q1810" s="10" t="str">
        <f t="shared" si="169"/>
        <v>photography</v>
      </c>
      <c r="R1810" s="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2" hidden="1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70"/>
        <v>10.857142857142858</v>
      </c>
      <c r="P1811" s="9">
        <f t="shared" si="168"/>
        <v>42.222222222222221</v>
      </c>
      <c r="Q1811" s="10" t="str">
        <f t="shared" si="169"/>
        <v>photography</v>
      </c>
      <c r="R1811" s="10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2" hidden="1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70"/>
        <v>3.3333333333333335</v>
      </c>
      <c r="P1812" s="9">
        <f t="shared" si="168"/>
        <v>7.5</v>
      </c>
      <c r="Q1812" s="10" t="str">
        <f t="shared" si="169"/>
        <v>photography</v>
      </c>
      <c r="R1812" s="10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2" hidden="1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70"/>
        <v>7.407407407407407E-2</v>
      </c>
      <c r="P1813" s="9">
        <f t="shared" si="168"/>
        <v>1.5384615384615385</v>
      </c>
      <c r="Q1813" s="10" t="str">
        <f t="shared" si="169"/>
        <v>photography</v>
      </c>
      <c r="R1813" s="10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2" hidden="1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70"/>
        <v>13.307692307692307</v>
      </c>
      <c r="P1814" s="9">
        <f t="shared" si="168"/>
        <v>37.608695652173914</v>
      </c>
      <c r="Q1814" s="10" t="str">
        <f t="shared" si="169"/>
        <v>photography</v>
      </c>
      <c r="R1814" s="10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2" hidden="1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70"/>
        <v>0</v>
      </c>
      <c r="P1815" s="9" t="e">
        <f t="shared" si="168"/>
        <v>#DIV/0!</v>
      </c>
      <c r="Q1815" s="10" t="str">
        <f t="shared" si="169"/>
        <v>photography</v>
      </c>
      <c r="R1815" s="10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2" hidden="1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70"/>
        <v>49.183333333333337</v>
      </c>
      <c r="P1816" s="9">
        <f t="shared" si="168"/>
        <v>42.157142857142858</v>
      </c>
      <c r="Q1816" s="10" t="str">
        <f t="shared" si="169"/>
        <v>photography</v>
      </c>
      <c r="R1816" s="10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7.6" hidden="1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70"/>
        <v>0</v>
      </c>
      <c r="P1817" s="9" t="e">
        <f t="shared" si="168"/>
        <v>#DIV/0!</v>
      </c>
      <c r="Q1817" s="10" t="str">
        <f t="shared" si="169"/>
        <v>photography</v>
      </c>
      <c r="R1817" s="10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2" hidden="1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70"/>
        <v>2.036</v>
      </c>
      <c r="P1818" s="9">
        <f t="shared" si="168"/>
        <v>84.833333333333329</v>
      </c>
      <c r="Q1818" s="10" t="str">
        <f t="shared" si="169"/>
        <v>photography</v>
      </c>
      <c r="R1818" s="10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8.8" hidden="1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70"/>
        <v>52.327777777777776</v>
      </c>
      <c r="P1819" s="9">
        <f t="shared" si="168"/>
        <v>94.19</v>
      </c>
      <c r="Q1819" s="10" t="str">
        <f t="shared" si="169"/>
        <v>photography</v>
      </c>
      <c r="R1819" s="10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8.8" hidden="1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70"/>
        <v>0</v>
      </c>
      <c r="P1820" s="9" t="e">
        <f t="shared" si="168"/>
        <v>#DIV/0!</v>
      </c>
      <c r="Q1820" s="10" t="str">
        <f t="shared" si="169"/>
        <v>photography</v>
      </c>
      <c r="R1820" s="1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2" hidden="1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70"/>
        <v>2.083333333333333</v>
      </c>
      <c r="P1821" s="9">
        <f t="shared" si="168"/>
        <v>6.25</v>
      </c>
      <c r="Q1821" s="10" t="str">
        <f t="shared" si="169"/>
        <v>photography</v>
      </c>
      <c r="R1821" s="10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7.6" hidden="1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70"/>
        <v>6.565384615384616</v>
      </c>
      <c r="P1822" s="9">
        <f t="shared" si="168"/>
        <v>213.375</v>
      </c>
      <c r="Q1822" s="10" t="str">
        <f t="shared" si="169"/>
        <v>photography</v>
      </c>
      <c r="R1822" s="10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70"/>
        <v>134.88999999999999</v>
      </c>
      <c r="P1823" s="9">
        <f t="shared" si="168"/>
        <v>59.162280701754383</v>
      </c>
      <c r="Q1823" s="10" t="str">
        <f t="shared" si="169"/>
        <v>music</v>
      </c>
      <c r="R1823" s="10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70"/>
        <v>100</v>
      </c>
      <c r="P1824" s="9">
        <f t="shared" si="168"/>
        <v>27.272727272727273</v>
      </c>
      <c r="Q1824" s="10" t="str">
        <f t="shared" si="169"/>
        <v>music</v>
      </c>
      <c r="R1824" s="10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70"/>
        <v>115.85714285714286</v>
      </c>
      <c r="P1825" s="9">
        <f t="shared" si="168"/>
        <v>24.575757575757574</v>
      </c>
      <c r="Q1825" s="10" t="str">
        <f t="shared" si="169"/>
        <v>music</v>
      </c>
      <c r="R1825" s="10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70"/>
        <v>100.06666666666666</v>
      </c>
      <c r="P1826" s="9">
        <f t="shared" si="168"/>
        <v>75.05</v>
      </c>
      <c r="Q1826" s="10" t="str">
        <f t="shared" si="169"/>
        <v>music</v>
      </c>
      <c r="R1826" s="10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70"/>
        <v>105.05</v>
      </c>
      <c r="P1827" s="9">
        <f t="shared" si="168"/>
        <v>42.02</v>
      </c>
      <c r="Q1827" s="10" t="str">
        <f t="shared" si="169"/>
        <v>music</v>
      </c>
      <c r="R1827" s="10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70"/>
        <v>101</v>
      </c>
      <c r="P1828" s="9">
        <f t="shared" si="168"/>
        <v>53.157894736842103</v>
      </c>
      <c r="Q1828" s="10" t="str">
        <f t="shared" si="169"/>
        <v>music</v>
      </c>
      <c r="R1828" s="10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70"/>
        <v>100.66250000000001</v>
      </c>
      <c r="P1829" s="9">
        <f t="shared" si="168"/>
        <v>83.885416666666671</v>
      </c>
      <c r="Q1829" s="10" t="str">
        <f t="shared" si="169"/>
        <v>music</v>
      </c>
      <c r="R1829" s="10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70"/>
        <v>100.16000000000001</v>
      </c>
      <c r="P1830" s="9">
        <f t="shared" si="168"/>
        <v>417.33333333333331</v>
      </c>
      <c r="Q1830" s="10" t="str">
        <f t="shared" si="169"/>
        <v>music</v>
      </c>
      <c r="R1830" s="1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70"/>
        <v>166.68333333333334</v>
      </c>
      <c r="P1831" s="9">
        <f t="shared" si="168"/>
        <v>75.765151515151516</v>
      </c>
      <c r="Q1831" s="10" t="str">
        <f t="shared" si="169"/>
        <v>music</v>
      </c>
      <c r="R1831" s="10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70"/>
        <v>101.53333333333335</v>
      </c>
      <c r="P1832" s="9">
        <f t="shared" si="168"/>
        <v>67.389380530973455</v>
      </c>
      <c r="Q1832" s="10" t="str">
        <f t="shared" si="169"/>
        <v>music</v>
      </c>
      <c r="R1832" s="10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70"/>
        <v>103</v>
      </c>
      <c r="P1833" s="9">
        <f t="shared" si="168"/>
        <v>73.571428571428569</v>
      </c>
      <c r="Q1833" s="10" t="str">
        <f t="shared" si="169"/>
        <v>music</v>
      </c>
      <c r="R1833" s="10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70"/>
        <v>142.85714285714286</v>
      </c>
      <c r="P1834" s="9">
        <f t="shared" si="168"/>
        <v>25</v>
      </c>
      <c r="Q1834" s="10" t="str">
        <f t="shared" si="169"/>
        <v>music</v>
      </c>
      <c r="R1834" s="10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70"/>
        <v>262.5</v>
      </c>
      <c r="P1835" s="9">
        <f t="shared" si="168"/>
        <v>42</v>
      </c>
      <c r="Q1835" s="10" t="str">
        <f t="shared" si="169"/>
        <v>music</v>
      </c>
      <c r="R1835" s="10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70"/>
        <v>118.05000000000001</v>
      </c>
      <c r="P1836" s="9">
        <f t="shared" si="168"/>
        <v>131.16666666666666</v>
      </c>
      <c r="Q1836" s="10" t="str">
        <f t="shared" si="169"/>
        <v>music</v>
      </c>
      <c r="R1836" s="10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70"/>
        <v>104</v>
      </c>
      <c r="P1837" s="9">
        <f t="shared" si="168"/>
        <v>47.272727272727273</v>
      </c>
      <c r="Q1837" s="10" t="str">
        <f t="shared" si="169"/>
        <v>music</v>
      </c>
      <c r="R1837" s="10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70"/>
        <v>200.34</v>
      </c>
      <c r="P1838" s="9">
        <f t="shared" si="168"/>
        <v>182.12727272727273</v>
      </c>
      <c r="Q1838" s="10" t="str">
        <f t="shared" si="169"/>
        <v>music</v>
      </c>
      <c r="R1838" s="10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70"/>
        <v>306.83333333333331</v>
      </c>
      <c r="P1839" s="9">
        <f t="shared" si="168"/>
        <v>61.366666666666667</v>
      </c>
      <c r="Q1839" s="10" t="str">
        <f t="shared" si="169"/>
        <v>music</v>
      </c>
      <c r="R1839" s="10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70"/>
        <v>100.149</v>
      </c>
      <c r="P1840" s="9">
        <f t="shared" si="168"/>
        <v>35.767499999999998</v>
      </c>
      <c r="Q1840" s="10" t="str">
        <f t="shared" si="169"/>
        <v>music</v>
      </c>
      <c r="R1840" s="1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70"/>
        <v>205.29999999999998</v>
      </c>
      <c r="P1841" s="9">
        <f t="shared" si="168"/>
        <v>45.62222222222222</v>
      </c>
      <c r="Q1841" s="10" t="str">
        <f t="shared" si="169"/>
        <v>music</v>
      </c>
      <c r="R1841" s="10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70"/>
        <v>108.88888888888889</v>
      </c>
      <c r="P1842" s="9">
        <f t="shared" si="168"/>
        <v>75.384615384615387</v>
      </c>
      <c r="Q1842" s="10" t="str">
        <f t="shared" si="169"/>
        <v>music</v>
      </c>
      <c r="R1842" s="10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70"/>
        <v>101.75</v>
      </c>
      <c r="P1843" s="9">
        <f t="shared" si="168"/>
        <v>50.875</v>
      </c>
      <c r="Q1843" s="10" t="str">
        <f t="shared" si="169"/>
        <v>music</v>
      </c>
      <c r="R1843" s="10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70"/>
        <v>125.25</v>
      </c>
      <c r="P1844" s="9">
        <f t="shared" si="168"/>
        <v>119.28571428571429</v>
      </c>
      <c r="Q1844" s="10" t="str">
        <f t="shared" si="169"/>
        <v>music</v>
      </c>
      <c r="R1844" s="10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70"/>
        <v>124.0061</v>
      </c>
      <c r="P1845" s="9">
        <f t="shared" si="168"/>
        <v>92.541865671641801</v>
      </c>
      <c r="Q1845" s="10" t="str">
        <f t="shared" si="169"/>
        <v>music</v>
      </c>
      <c r="R1845" s="10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70"/>
        <v>101.4</v>
      </c>
      <c r="P1846" s="9">
        <f t="shared" si="168"/>
        <v>76.05</v>
      </c>
      <c r="Q1846" s="10" t="str">
        <f t="shared" si="169"/>
        <v>music</v>
      </c>
      <c r="R1846" s="10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70"/>
        <v>100</v>
      </c>
      <c r="P1847" s="9">
        <f t="shared" si="168"/>
        <v>52.631578947368418</v>
      </c>
      <c r="Q1847" s="10" t="str">
        <f t="shared" si="169"/>
        <v>music</v>
      </c>
      <c r="R1847" s="10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70"/>
        <v>137.92666666666668</v>
      </c>
      <c r="P1848" s="9">
        <f t="shared" si="168"/>
        <v>98.990430622009569</v>
      </c>
      <c r="Q1848" s="10" t="str">
        <f t="shared" si="169"/>
        <v>music</v>
      </c>
      <c r="R1848" s="10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70"/>
        <v>120.88000000000001</v>
      </c>
      <c r="P1849" s="9">
        <f t="shared" si="168"/>
        <v>79.526315789473685</v>
      </c>
      <c r="Q1849" s="10" t="str">
        <f t="shared" si="169"/>
        <v>music</v>
      </c>
      <c r="R1849" s="10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0"/>
        <v>107.36666666666667</v>
      </c>
      <c r="P1850" s="9">
        <f t="shared" si="168"/>
        <v>134.20833333333334</v>
      </c>
      <c r="Q1850" s="10" t="str">
        <f t="shared" si="169"/>
        <v>music</v>
      </c>
      <c r="R1850" s="1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0"/>
        <v>100.33333333333334</v>
      </c>
      <c r="P1851" s="9">
        <f t="shared" si="168"/>
        <v>37.625</v>
      </c>
      <c r="Q1851" s="10" t="str">
        <f t="shared" si="169"/>
        <v>music</v>
      </c>
      <c r="R1851" s="10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0"/>
        <v>101.52222222222223</v>
      </c>
      <c r="P1852" s="9">
        <f t="shared" si="168"/>
        <v>51.044692737430168</v>
      </c>
      <c r="Q1852" s="10" t="str">
        <f t="shared" si="169"/>
        <v>music</v>
      </c>
      <c r="R1852" s="10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0"/>
        <v>100.07692307692308</v>
      </c>
      <c r="P1853" s="9">
        <f t="shared" si="168"/>
        <v>50.03846153846154</v>
      </c>
      <c r="Q1853" s="10" t="str">
        <f t="shared" si="169"/>
        <v>music</v>
      </c>
      <c r="R1853" s="10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0"/>
        <v>116.96666666666667</v>
      </c>
      <c r="P1854" s="9">
        <f t="shared" si="168"/>
        <v>133.93129770992365</v>
      </c>
      <c r="Q1854" s="10" t="str">
        <f t="shared" si="169"/>
        <v>music</v>
      </c>
      <c r="R1854" s="10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0"/>
        <v>101.875</v>
      </c>
      <c r="P1855" s="9">
        <f t="shared" si="168"/>
        <v>58.214285714285715</v>
      </c>
      <c r="Q1855" s="10" t="str">
        <f t="shared" si="169"/>
        <v>music</v>
      </c>
      <c r="R1855" s="10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0"/>
        <v>102.12366666666665</v>
      </c>
      <c r="P1856" s="9">
        <f t="shared" si="168"/>
        <v>88.037643678160919</v>
      </c>
      <c r="Q1856" s="10" t="str">
        <f t="shared" si="169"/>
        <v>music</v>
      </c>
      <c r="R1856" s="10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0"/>
        <v>154.05897142857143</v>
      </c>
      <c r="P1857" s="9">
        <f t="shared" si="168"/>
        <v>70.576753926701571</v>
      </c>
      <c r="Q1857" s="10" t="str">
        <f t="shared" si="169"/>
        <v>music</v>
      </c>
      <c r="R1857" s="10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0"/>
        <v>101.25</v>
      </c>
      <c r="P1858" s="9">
        <f t="shared" ref="P1858:P1921" si="174">AVERAGE(PLEDGED/BACKERS_COUNT)</f>
        <v>53.289473684210527</v>
      </c>
      <c r="Q1858" s="10" t="str">
        <f t="shared" ref="Q1858:Q1921" si="175">LEFT(N1858,FIND("/",N1858)-1)</f>
        <v>music</v>
      </c>
      <c r="R1858" s="10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6">(E1859/D1859)*100</f>
        <v>100</v>
      </c>
      <c r="P1859" s="9">
        <f t="shared" si="174"/>
        <v>136.36363636363637</v>
      </c>
      <c r="Q1859" s="10" t="str">
        <f t="shared" si="175"/>
        <v>music</v>
      </c>
      <c r="R1859" s="10" t="str">
        <f t="shared" ref="R1859:R1922" si="177">RIGHT(N1859, LEN(N1859)-FIND("/", 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6"/>
        <v>108.74800874800874</v>
      </c>
      <c r="P1860" s="9">
        <f t="shared" si="174"/>
        <v>40.547315436241611</v>
      </c>
      <c r="Q1860" s="10" t="str">
        <f t="shared" si="175"/>
        <v>music</v>
      </c>
      <c r="R1860" s="1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6"/>
        <v>131.83333333333334</v>
      </c>
      <c r="P1861" s="9">
        <f t="shared" si="174"/>
        <v>70.625</v>
      </c>
      <c r="Q1861" s="10" t="str">
        <f t="shared" si="175"/>
        <v>music</v>
      </c>
      <c r="R1861" s="10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6"/>
        <v>133.46666666666667</v>
      </c>
      <c r="P1862" s="9">
        <f t="shared" si="174"/>
        <v>52.684210526315788</v>
      </c>
      <c r="Q1862" s="10" t="str">
        <f t="shared" si="175"/>
        <v>music</v>
      </c>
      <c r="R1862" s="10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2" hidden="1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6"/>
        <v>0</v>
      </c>
      <c r="P1863" s="9" t="e">
        <f t="shared" si="174"/>
        <v>#DIV/0!</v>
      </c>
      <c r="Q1863" s="10" t="str">
        <f t="shared" si="175"/>
        <v>games</v>
      </c>
      <c r="R1863" s="10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2" hidden="1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6"/>
        <v>8.0833333333333321</v>
      </c>
      <c r="P1864" s="9">
        <f t="shared" si="174"/>
        <v>90.9375</v>
      </c>
      <c r="Q1864" s="10" t="str">
        <f t="shared" si="175"/>
        <v>games</v>
      </c>
      <c r="R1864" s="10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2" hidden="1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6"/>
        <v>0.4</v>
      </c>
      <c r="P1865" s="9">
        <f t="shared" si="174"/>
        <v>5</v>
      </c>
      <c r="Q1865" s="10" t="str">
        <f t="shared" si="175"/>
        <v>games</v>
      </c>
      <c r="R1865" s="10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3.2" hidden="1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6"/>
        <v>42.892307692307689</v>
      </c>
      <c r="P1866" s="9">
        <f t="shared" si="174"/>
        <v>58.083333333333336</v>
      </c>
      <c r="Q1866" s="10" t="str">
        <f t="shared" si="175"/>
        <v>games</v>
      </c>
      <c r="R1866" s="10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7.6" hidden="1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6"/>
        <v>3.6363636363636364E-3</v>
      </c>
      <c r="P1867" s="9">
        <f t="shared" si="174"/>
        <v>2</v>
      </c>
      <c r="Q1867" s="10" t="str">
        <f t="shared" si="175"/>
        <v>games</v>
      </c>
      <c r="R1867" s="10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2" hidden="1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6"/>
        <v>0.5</v>
      </c>
      <c r="P1868" s="9">
        <f t="shared" si="174"/>
        <v>62.5</v>
      </c>
      <c r="Q1868" s="10" t="str">
        <f t="shared" si="175"/>
        <v>games</v>
      </c>
      <c r="R1868" s="10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2" hidden="1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6"/>
        <v>0.05</v>
      </c>
      <c r="P1869" s="9">
        <f t="shared" si="174"/>
        <v>10</v>
      </c>
      <c r="Q1869" s="10" t="str">
        <f t="shared" si="175"/>
        <v>games</v>
      </c>
      <c r="R1869" s="10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2" hidden="1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6"/>
        <v>4.8680000000000003</v>
      </c>
      <c r="P1870" s="9">
        <f t="shared" si="174"/>
        <v>71.588235294117652</v>
      </c>
      <c r="Q1870" s="10" t="str">
        <f t="shared" si="175"/>
        <v>games</v>
      </c>
      <c r="R1870" s="1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2" hidden="1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6"/>
        <v>0</v>
      </c>
      <c r="P1871" s="9" t="e">
        <f t="shared" si="174"/>
        <v>#DIV/0!</v>
      </c>
      <c r="Q1871" s="10" t="str">
        <f t="shared" si="175"/>
        <v>games</v>
      </c>
      <c r="R1871" s="10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2" hidden="1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6"/>
        <v>10.314285714285715</v>
      </c>
      <c r="P1872" s="9">
        <f t="shared" si="174"/>
        <v>32.81818181818182</v>
      </c>
      <c r="Q1872" s="10" t="str">
        <f t="shared" si="175"/>
        <v>games</v>
      </c>
      <c r="R1872" s="10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3.2" hidden="1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6"/>
        <v>71.784615384615378</v>
      </c>
      <c r="P1873" s="9">
        <f t="shared" si="174"/>
        <v>49.11578947368421</v>
      </c>
      <c r="Q1873" s="10" t="str">
        <f t="shared" si="175"/>
        <v>games</v>
      </c>
      <c r="R1873" s="10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2" hidden="1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6"/>
        <v>1.06</v>
      </c>
      <c r="P1874" s="9">
        <f t="shared" si="174"/>
        <v>16.307692307692307</v>
      </c>
      <c r="Q1874" s="10" t="str">
        <f t="shared" si="175"/>
        <v>games</v>
      </c>
      <c r="R1874" s="10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2" hidden="1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6"/>
        <v>0.44999999999999996</v>
      </c>
      <c r="P1875" s="9">
        <f t="shared" si="174"/>
        <v>18</v>
      </c>
      <c r="Q1875" s="10" t="str">
        <f t="shared" si="175"/>
        <v>games</v>
      </c>
      <c r="R1875" s="10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7.6" hidden="1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6"/>
        <v>1.6250000000000001E-2</v>
      </c>
      <c r="P1876" s="9">
        <f t="shared" si="174"/>
        <v>13</v>
      </c>
      <c r="Q1876" s="10" t="str">
        <f t="shared" si="175"/>
        <v>games</v>
      </c>
      <c r="R1876" s="10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2" hidden="1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6"/>
        <v>0.51</v>
      </c>
      <c r="P1877" s="9">
        <f t="shared" si="174"/>
        <v>17</v>
      </c>
      <c r="Q1877" s="10" t="str">
        <f t="shared" si="175"/>
        <v>games</v>
      </c>
      <c r="R1877" s="10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2" hidden="1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6"/>
        <v>0</v>
      </c>
      <c r="P1878" s="9" t="e">
        <f t="shared" si="174"/>
        <v>#DIV/0!</v>
      </c>
      <c r="Q1878" s="10" t="str">
        <f t="shared" si="175"/>
        <v>games</v>
      </c>
      <c r="R1878" s="10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2" hidden="1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6"/>
        <v>0</v>
      </c>
      <c r="P1879" s="9" t="e">
        <f t="shared" si="174"/>
        <v>#DIV/0!</v>
      </c>
      <c r="Q1879" s="10" t="str">
        <f t="shared" si="175"/>
        <v>games</v>
      </c>
      <c r="R1879" s="10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7.6" hidden="1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6"/>
        <v>0</v>
      </c>
      <c r="P1880" s="9" t="e">
        <f t="shared" si="174"/>
        <v>#DIV/0!</v>
      </c>
      <c r="Q1880" s="10" t="str">
        <f t="shared" si="175"/>
        <v>games</v>
      </c>
      <c r="R1880" s="1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2" hidden="1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6"/>
        <v>0.12</v>
      </c>
      <c r="P1881" s="9">
        <f t="shared" si="174"/>
        <v>3</v>
      </c>
      <c r="Q1881" s="10" t="str">
        <f t="shared" si="175"/>
        <v>games</v>
      </c>
      <c r="R1881" s="10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8.8" hidden="1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6"/>
        <v>20.080000000000002</v>
      </c>
      <c r="P1882" s="9">
        <f t="shared" si="174"/>
        <v>41.833333333333336</v>
      </c>
      <c r="Q1882" s="10" t="str">
        <f t="shared" si="175"/>
        <v>games</v>
      </c>
      <c r="R1882" s="10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6"/>
        <v>172.68449999999999</v>
      </c>
      <c r="P1883" s="9">
        <f t="shared" si="174"/>
        <v>49.338428571428572</v>
      </c>
      <c r="Q1883" s="10" t="str">
        <f t="shared" si="175"/>
        <v>music</v>
      </c>
      <c r="R1883" s="10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6"/>
        <v>100.8955223880597</v>
      </c>
      <c r="P1884" s="9">
        <f t="shared" si="174"/>
        <v>41.728395061728392</v>
      </c>
      <c r="Q1884" s="10" t="str">
        <f t="shared" si="175"/>
        <v>music</v>
      </c>
      <c r="R1884" s="10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6"/>
        <v>104.8048048048048</v>
      </c>
      <c r="P1885" s="9">
        <f t="shared" si="174"/>
        <v>32.71875</v>
      </c>
      <c r="Q1885" s="10" t="str">
        <f t="shared" si="175"/>
        <v>music</v>
      </c>
      <c r="R1885" s="10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6"/>
        <v>135.1</v>
      </c>
      <c r="P1886" s="9">
        <f t="shared" si="174"/>
        <v>51.96153846153846</v>
      </c>
      <c r="Q1886" s="10" t="str">
        <f t="shared" si="175"/>
        <v>music</v>
      </c>
      <c r="R1886" s="10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6"/>
        <v>116.32786885245903</v>
      </c>
      <c r="P1887" s="9">
        <f t="shared" si="174"/>
        <v>50.685714285714283</v>
      </c>
      <c r="Q1887" s="10" t="str">
        <f t="shared" si="175"/>
        <v>music</v>
      </c>
      <c r="R1887" s="10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6"/>
        <v>102.08333333333333</v>
      </c>
      <c r="P1888" s="9">
        <f t="shared" si="174"/>
        <v>42.241379310344826</v>
      </c>
      <c r="Q1888" s="10" t="str">
        <f t="shared" si="175"/>
        <v>music</v>
      </c>
      <c r="R1888" s="10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6"/>
        <v>111.16666666666666</v>
      </c>
      <c r="P1889" s="9">
        <f t="shared" si="174"/>
        <v>416.875</v>
      </c>
      <c r="Q1889" s="10" t="str">
        <f t="shared" si="175"/>
        <v>music</v>
      </c>
      <c r="R1889" s="10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6"/>
        <v>166.08</v>
      </c>
      <c r="P1890" s="9">
        <f t="shared" si="174"/>
        <v>46.651685393258425</v>
      </c>
      <c r="Q1890" s="10" t="str">
        <f t="shared" si="175"/>
        <v>music</v>
      </c>
      <c r="R1890" s="1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6"/>
        <v>106.60000000000001</v>
      </c>
      <c r="P1891" s="9">
        <f t="shared" si="174"/>
        <v>48.454545454545453</v>
      </c>
      <c r="Q1891" s="10" t="str">
        <f t="shared" si="175"/>
        <v>music</v>
      </c>
      <c r="R1891" s="10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6"/>
        <v>144.58441666666667</v>
      </c>
      <c r="P1892" s="9">
        <f t="shared" si="174"/>
        <v>70.5289837398374</v>
      </c>
      <c r="Q1892" s="10" t="str">
        <f t="shared" si="175"/>
        <v>music</v>
      </c>
      <c r="R1892" s="10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6"/>
        <v>105.55000000000001</v>
      </c>
      <c r="P1893" s="9">
        <f t="shared" si="174"/>
        <v>87.958333333333329</v>
      </c>
      <c r="Q1893" s="10" t="str">
        <f t="shared" si="175"/>
        <v>music</v>
      </c>
      <c r="R1893" s="10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6"/>
        <v>136.60000000000002</v>
      </c>
      <c r="P1894" s="9">
        <f t="shared" si="174"/>
        <v>26.26923076923077</v>
      </c>
      <c r="Q1894" s="10" t="str">
        <f t="shared" si="175"/>
        <v>music</v>
      </c>
      <c r="R1894" s="10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6"/>
        <v>104</v>
      </c>
      <c r="P1895" s="9">
        <f t="shared" si="174"/>
        <v>57.777777777777779</v>
      </c>
      <c r="Q1895" s="10" t="str">
        <f t="shared" si="175"/>
        <v>music</v>
      </c>
      <c r="R1895" s="10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6"/>
        <v>114.5</v>
      </c>
      <c r="P1896" s="9">
        <f t="shared" si="174"/>
        <v>57.25</v>
      </c>
      <c r="Q1896" s="10" t="str">
        <f t="shared" si="175"/>
        <v>music</v>
      </c>
      <c r="R1896" s="10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6"/>
        <v>101.71957671957672</v>
      </c>
      <c r="P1897" s="9">
        <f t="shared" si="174"/>
        <v>196.34042553191489</v>
      </c>
      <c r="Q1897" s="10" t="str">
        <f t="shared" si="175"/>
        <v>music</v>
      </c>
      <c r="R1897" s="10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6"/>
        <v>123.94678492239468</v>
      </c>
      <c r="P1898" s="9">
        <f t="shared" si="174"/>
        <v>43</v>
      </c>
      <c r="Q1898" s="10" t="str">
        <f t="shared" si="175"/>
        <v>music</v>
      </c>
      <c r="R1898" s="10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6"/>
        <v>102.45669291338582</v>
      </c>
      <c r="P1899" s="9">
        <f t="shared" si="174"/>
        <v>35.551912568306008</v>
      </c>
      <c r="Q1899" s="10" t="str">
        <f t="shared" si="175"/>
        <v>music</v>
      </c>
      <c r="R1899" s="10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6"/>
        <v>144.5</v>
      </c>
      <c r="P1900" s="9">
        <f t="shared" si="174"/>
        <v>68.80952380952381</v>
      </c>
      <c r="Q1900" s="10" t="str">
        <f t="shared" si="175"/>
        <v>music</v>
      </c>
      <c r="R1900" s="1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6"/>
        <v>133.33333333333331</v>
      </c>
      <c r="P1901" s="9">
        <f t="shared" si="174"/>
        <v>28.571428571428573</v>
      </c>
      <c r="Q1901" s="10" t="str">
        <f t="shared" si="175"/>
        <v>music</v>
      </c>
      <c r="R1901" s="10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6"/>
        <v>109.3644</v>
      </c>
      <c r="P1902" s="9">
        <f t="shared" si="174"/>
        <v>50.631666666666668</v>
      </c>
      <c r="Q1902" s="10" t="str">
        <f t="shared" si="175"/>
        <v>music</v>
      </c>
      <c r="R1902" s="10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2" hidden="1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6"/>
        <v>2.6969696969696968</v>
      </c>
      <c r="P1903" s="9">
        <f t="shared" si="174"/>
        <v>106.8</v>
      </c>
      <c r="Q1903" s="10" t="str">
        <f t="shared" si="175"/>
        <v>technology</v>
      </c>
      <c r="R1903" s="10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3.2" hidden="1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6"/>
        <v>1.2</v>
      </c>
      <c r="P1904" s="9">
        <f t="shared" si="174"/>
        <v>4</v>
      </c>
      <c r="Q1904" s="10" t="str">
        <f t="shared" si="175"/>
        <v>technology</v>
      </c>
      <c r="R1904" s="10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2" hidden="1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6"/>
        <v>46.6</v>
      </c>
      <c r="P1905" s="9">
        <f t="shared" si="174"/>
        <v>34.097560975609753</v>
      </c>
      <c r="Q1905" s="10" t="str">
        <f t="shared" si="175"/>
        <v>technology</v>
      </c>
      <c r="R1905" s="10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2" hidden="1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6"/>
        <v>0.1</v>
      </c>
      <c r="P1906" s="9">
        <f t="shared" si="174"/>
        <v>25</v>
      </c>
      <c r="Q1906" s="10" t="str">
        <f t="shared" si="175"/>
        <v>technology</v>
      </c>
      <c r="R1906" s="10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7.6" hidden="1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6"/>
        <v>0.16800000000000001</v>
      </c>
      <c r="P1907" s="9">
        <f t="shared" si="174"/>
        <v>10.5</v>
      </c>
      <c r="Q1907" s="10" t="str">
        <f t="shared" si="175"/>
        <v>technology</v>
      </c>
      <c r="R1907" s="10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2" hidden="1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6"/>
        <v>42.76</v>
      </c>
      <c r="P1908" s="9">
        <f t="shared" si="174"/>
        <v>215.95959595959596</v>
      </c>
      <c r="Q1908" s="10" t="str">
        <f t="shared" si="175"/>
        <v>technology</v>
      </c>
      <c r="R1908" s="10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2" hidden="1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6"/>
        <v>0.28333333333333333</v>
      </c>
      <c r="P1909" s="9">
        <f t="shared" si="174"/>
        <v>21.25</v>
      </c>
      <c r="Q1909" s="10" t="str">
        <f t="shared" si="175"/>
        <v>technology</v>
      </c>
      <c r="R1909" s="10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3.2" hidden="1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6"/>
        <v>1.7319999999999998</v>
      </c>
      <c r="P1910" s="9">
        <f t="shared" si="174"/>
        <v>108.25</v>
      </c>
      <c r="Q1910" s="10" t="str">
        <f t="shared" si="175"/>
        <v>technology</v>
      </c>
      <c r="R1910" s="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2" hidden="1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6"/>
        <v>14.111428571428572</v>
      </c>
      <c r="P1911" s="9">
        <f t="shared" si="174"/>
        <v>129.97368421052633</v>
      </c>
      <c r="Q1911" s="10" t="str">
        <f t="shared" si="175"/>
        <v>technology</v>
      </c>
      <c r="R1911" s="10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2" hidden="1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6"/>
        <v>39.395294117647055</v>
      </c>
      <c r="P1912" s="9">
        <f t="shared" si="174"/>
        <v>117.49473684210527</v>
      </c>
      <c r="Q1912" s="10" t="str">
        <f t="shared" si="175"/>
        <v>technology</v>
      </c>
      <c r="R1912" s="10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7.6" hidden="1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6"/>
        <v>2.3529411764705882E-2</v>
      </c>
      <c r="P1913" s="9">
        <f t="shared" si="174"/>
        <v>10</v>
      </c>
      <c r="Q1913" s="10" t="str">
        <f t="shared" si="175"/>
        <v>technology</v>
      </c>
      <c r="R1913" s="10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2" hidden="1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6"/>
        <v>59.3</v>
      </c>
      <c r="P1914" s="9">
        <f t="shared" si="174"/>
        <v>70.595238095238102</v>
      </c>
      <c r="Q1914" s="10" t="str">
        <f t="shared" si="175"/>
        <v>technology</v>
      </c>
      <c r="R1914" s="10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8.8" hidden="1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6"/>
        <v>1.3270833333333334</v>
      </c>
      <c r="P1915" s="9">
        <f t="shared" si="174"/>
        <v>24.5</v>
      </c>
      <c r="Q1915" s="10" t="str">
        <f t="shared" si="175"/>
        <v>technology</v>
      </c>
      <c r="R1915" s="10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2" hidden="1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6"/>
        <v>9.0090090090090094</v>
      </c>
      <c r="P1916" s="9">
        <f t="shared" si="174"/>
        <v>30</v>
      </c>
      <c r="Q1916" s="10" t="str">
        <f t="shared" si="175"/>
        <v>technology</v>
      </c>
      <c r="R1916" s="10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2" hidden="1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6"/>
        <v>1.6</v>
      </c>
      <c r="P1917" s="9">
        <f t="shared" si="174"/>
        <v>2</v>
      </c>
      <c r="Q1917" s="10" t="str">
        <f t="shared" si="175"/>
        <v>technology</v>
      </c>
      <c r="R1917" s="10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8.8" hidden="1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6"/>
        <v>0.51</v>
      </c>
      <c r="P1918" s="9">
        <f t="shared" si="174"/>
        <v>17</v>
      </c>
      <c r="Q1918" s="10" t="str">
        <f t="shared" si="175"/>
        <v>technology</v>
      </c>
      <c r="R1918" s="10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8.8" hidden="1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6"/>
        <v>52.570512820512818</v>
      </c>
      <c r="P1919" s="9">
        <f t="shared" si="174"/>
        <v>2928.9285714285716</v>
      </c>
      <c r="Q1919" s="10" t="str">
        <f t="shared" si="175"/>
        <v>technology</v>
      </c>
      <c r="R1919" s="10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2" hidden="1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6"/>
        <v>1.04</v>
      </c>
      <c r="P1920" s="9">
        <f t="shared" si="174"/>
        <v>28.888888888888889</v>
      </c>
      <c r="Q1920" s="10" t="str">
        <f t="shared" si="175"/>
        <v>technology</v>
      </c>
      <c r="R1920" s="1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3.2" hidden="1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6"/>
        <v>47.4</v>
      </c>
      <c r="P1921" s="9">
        <f t="shared" si="174"/>
        <v>29.625</v>
      </c>
      <c r="Q1921" s="10" t="str">
        <f t="shared" si="175"/>
        <v>technology</v>
      </c>
      <c r="R1921" s="10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2" hidden="1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6"/>
        <v>43.03</v>
      </c>
      <c r="P1922" s="9">
        <f t="shared" ref="P1922:P1985" si="180">AVERAGE(PLEDGED/BACKERS_COUNT)</f>
        <v>40.980952380952381</v>
      </c>
      <c r="Q1922" s="10" t="str">
        <f t="shared" ref="Q1922:Q1985" si="181">LEFT(N1922,FIND("/",N1922)-1)</f>
        <v>technology</v>
      </c>
      <c r="R1922" s="10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2">(E1923/D1923)*100</f>
        <v>136.80000000000001</v>
      </c>
      <c r="P1923" s="9">
        <f t="shared" si="180"/>
        <v>54</v>
      </c>
      <c r="Q1923" s="10" t="str">
        <f t="shared" si="181"/>
        <v>music</v>
      </c>
      <c r="R1923" s="10" t="str">
        <f t="shared" ref="R1923:R1986" si="183">RIGHT(N1923, LEN(N1923)-FIND("/", 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2"/>
        <v>115.55</v>
      </c>
      <c r="P1924" s="9">
        <f t="shared" si="180"/>
        <v>36.109375</v>
      </c>
      <c r="Q1924" s="10" t="str">
        <f t="shared" si="181"/>
        <v>music</v>
      </c>
      <c r="R1924" s="10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2"/>
        <v>240.79999999999998</v>
      </c>
      <c r="P1925" s="9">
        <f t="shared" si="180"/>
        <v>23.153846153846153</v>
      </c>
      <c r="Q1925" s="10" t="str">
        <f t="shared" si="181"/>
        <v>music</v>
      </c>
      <c r="R1925" s="10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2"/>
        <v>114.39999999999999</v>
      </c>
      <c r="P1926" s="9">
        <f t="shared" si="180"/>
        <v>104</v>
      </c>
      <c r="Q1926" s="10" t="str">
        <f t="shared" si="181"/>
        <v>music</v>
      </c>
      <c r="R1926" s="10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2"/>
        <v>110.33333333333333</v>
      </c>
      <c r="P1927" s="9">
        <f t="shared" si="180"/>
        <v>31.826923076923077</v>
      </c>
      <c r="Q1927" s="10" t="str">
        <f t="shared" si="181"/>
        <v>music</v>
      </c>
      <c r="R1927" s="10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2"/>
        <v>195.37933333333334</v>
      </c>
      <c r="P1928" s="9">
        <f t="shared" si="180"/>
        <v>27.3896261682243</v>
      </c>
      <c r="Q1928" s="10" t="str">
        <f t="shared" si="181"/>
        <v>music</v>
      </c>
      <c r="R1928" s="10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2"/>
        <v>103.33333333333334</v>
      </c>
      <c r="P1929" s="9">
        <f t="shared" si="180"/>
        <v>56.363636363636367</v>
      </c>
      <c r="Q1929" s="10" t="str">
        <f t="shared" si="181"/>
        <v>music</v>
      </c>
      <c r="R1929" s="10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2"/>
        <v>103.1372549019608</v>
      </c>
      <c r="P1930" s="9">
        <f t="shared" si="180"/>
        <v>77.352941176470594</v>
      </c>
      <c r="Q1930" s="10" t="str">
        <f t="shared" si="181"/>
        <v>music</v>
      </c>
      <c r="R1930" s="1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2"/>
        <v>100.3125</v>
      </c>
      <c r="P1931" s="9">
        <f t="shared" si="180"/>
        <v>42.8</v>
      </c>
      <c r="Q1931" s="10" t="str">
        <f t="shared" si="181"/>
        <v>music</v>
      </c>
      <c r="R1931" s="10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2"/>
        <v>127</v>
      </c>
      <c r="P1932" s="9">
        <f t="shared" si="180"/>
        <v>48.846153846153847</v>
      </c>
      <c r="Q1932" s="10" t="str">
        <f t="shared" si="181"/>
        <v>music</v>
      </c>
      <c r="R1932" s="10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2"/>
        <v>120.601</v>
      </c>
      <c r="P1933" s="9">
        <f t="shared" si="180"/>
        <v>48.240400000000001</v>
      </c>
      <c r="Q1933" s="10" t="str">
        <f t="shared" si="181"/>
        <v>music</v>
      </c>
      <c r="R1933" s="10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2"/>
        <v>106.99047619047619</v>
      </c>
      <c r="P1934" s="9">
        <f t="shared" si="180"/>
        <v>70.212500000000006</v>
      </c>
      <c r="Q1934" s="10" t="str">
        <f t="shared" si="181"/>
        <v>music</v>
      </c>
      <c r="R1934" s="10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2"/>
        <v>172.43333333333334</v>
      </c>
      <c r="P1935" s="9">
        <f t="shared" si="180"/>
        <v>94.054545454545448</v>
      </c>
      <c r="Q1935" s="10" t="str">
        <f t="shared" si="181"/>
        <v>music</v>
      </c>
      <c r="R1935" s="10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2"/>
        <v>123.61999999999999</v>
      </c>
      <c r="P1936" s="9">
        <f t="shared" si="180"/>
        <v>80.272727272727266</v>
      </c>
      <c r="Q1936" s="10" t="str">
        <f t="shared" si="181"/>
        <v>music</v>
      </c>
      <c r="R1936" s="10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2"/>
        <v>108.4</v>
      </c>
      <c r="P1937" s="9">
        <f t="shared" si="180"/>
        <v>54.2</v>
      </c>
      <c r="Q1937" s="10" t="str">
        <f t="shared" si="181"/>
        <v>music</v>
      </c>
      <c r="R1937" s="10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2"/>
        <v>116.52013333333333</v>
      </c>
      <c r="P1938" s="9">
        <f t="shared" si="180"/>
        <v>60.26903448275862</v>
      </c>
      <c r="Q1938" s="10" t="str">
        <f t="shared" si="181"/>
        <v>music</v>
      </c>
      <c r="R1938" s="10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2"/>
        <v>187.245</v>
      </c>
      <c r="P1939" s="9">
        <f t="shared" si="180"/>
        <v>38.740344827586206</v>
      </c>
      <c r="Q1939" s="10" t="str">
        <f t="shared" si="181"/>
        <v>music</v>
      </c>
      <c r="R1939" s="10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2"/>
        <v>115.93333333333334</v>
      </c>
      <c r="P1940" s="9">
        <f t="shared" si="180"/>
        <v>152.54385964912279</v>
      </c>
      <c r="Q1940" s="10" t="str">
        <f t="shared" si="181"/>
        <v>music</v>
      </c>
      <c r="R1940" s="1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2"/>
        <v>110.7</v>
      </c>
      <c r="P1941" s="9">
        <f t="shared" si="180"/>
        <v>115.3125</v>
      </c>
      <c r="Q1941" s="10" t="str">
        <f t="shared" si="181"/>
        <v>music</v>
      </c>
      <c r="R1941" s="10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2"/>
        <v>170.92307692307693</v>
      </c>
      <c r="P1942" s="9">
        <f t="shared" si="180"/>
        <v>35.838709677419352</v>
      </c>
      <c r="Q1942" s="10" t="str">
        <f t="shared" si="181"/>
        <v>music</v>
      </c>
      <c r="R1942" s="10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2"/>
        <v>126.11835600000001</v>
      </c>
      <c r="P1943" s="9">
        <f t="shared" si="180"/>
        <v>64.570118779438872</v>
      </c>
      <c r="Q1943" s="10" t="str">
        <f t="shared" si="181"/>
        <v>technology</v>
      </c>
      <c r="R1943" s="10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2"/>
        <v>138.44033333333334</v>
      </c>
      <c r="P1944" s="9">
        <f t="shared" si="180"/>
        <v>87.436000000000007</v>
      </c>
      <c r="Q1944" s="10" t="str">
        <f t="shared" si="181"/>
        <v>technology</v>
      </c>
      <c r="R1944" s="10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2"/>
        <v>1705.2499999999998</v>
      </c>
      <c r="P1945" s="9">
        <f t="shared" si="180"/>
        <v>68.815577078288939</v>
      </c>
      <c r="Q1945" s="10" t="str">
        <f t="shared" si="181"/>
        <v>technology</v>
      </c>
      <c r="R1945" s="10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2"/>
        <v>788.05550000000005</v>
      </c>
      <c r="P1946" s="9">
        <f t="shared" si="180"/>
        <v>176.200223588597</v>
      </c>
      <c r="Q1946" s="10" t="str">
        <f t="shared" si="181"/>
        <v>technology</v>
      </c>
      <c r="R1946" s="10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2"/>
        <v>348.01799999999997</v>
      </c>
      <c r="P1947" s="9">
        <f t="shared" si="180"/>
        <v>511.79117647058825</v>
      </c>
      <c r="Q1947" s="10" t="str">
        <f t="shared" si="181"/>
        <v>technology</v>
      </c>
      <c r="R1947" s="10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2"/>
        <v>149.74666666666667</v>
      </c>
      <c r="P1948" s="9">
        <f t="shared" si="180"/>
        <v>160.44285714285715</v>
      </c>
      <c r="Q1948" s="10" t="str">
        <f t="shared" si="181"/>
        <v>technology</v>
      </c>
      <c r="R1948" s="10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2"/>
        <v>100.63375000000001</v>
      </c>
      <c r="P1949" s="9">
        <f t="shared" si="180"/>
        <v>35.003043478260871</v>
      </c>
      <c r="Q1949" s="10" t="str">
        <f t="shared" si="181"/>
        <v>technology</v>
      </c>
      <c r="R1949" s="10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2"/>
        <v>800.21100000000001</v>
      </c>
      <c r="P1950" s="9">
        <f t="shared" si="180"/>
        <v>188.50671378091872</v>
      </c>
      <c r="Q1950" s="10" t="str">
        <f t="shared" si="181"/>
        <v>technology</v>
      </c>
      <c r="R1950" s="1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2"/>
        <v>106.00260000000002</v>
      </c>
      <c r="P1951" s="9">
        <f t="shared" si="180"/>
        <v>56.204984093319197</v>
      </c>
      <c r="Q1951" s="10" t="str">
        <f t="shared" si="181"/>
        <v>technology</v>
      </c>
      <c r="R1951" s="10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2"/>
        <v>200.51866666666669</v>
      </c>
      <c r="P1952" s="9">
        <f t="shared" si="180"/>
        <v>51.3054157782516</v>
      </c>
      <c r="Q1952" s="10" t="str">
        <f t="shared" si="181"/>
        <v>technology</v>
      </c>
      <c r="R1952" s="10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2"/>
        <v>212.44399999999999</v>
      </c>
      <c r="P1953" s="9">
        <f t="shared" si="180"/>
        <v>127.36450839328538</v>
      </c>
      <c r="Q1953" s="10" t="str">
        <f t="shared" si="181"/>
        <v>technology</v>
      </c>
      <c r="R1953" s="10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2"/>
        <v>198.47237142857145</v>
      </c>
      <c r="P1954" s="9">
        <f t="shared" si="180"/>
        <v>101.85532258064516</v>
      </c>
      <c r="Q1954" s="10" t="str">
        <f t="shared" si="181"/>
        <v>technology</v>
      </c>
      <c r="R1954" s="10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2"/>
        <v>225.94666666666666</v>
      </c>
      <c r="P1955" s="9">
        <f t="shared" si="180"/>
        <v>230.55782312925169</v>
      </c>
      <c r="Q1955" s="10" t="str">
        <f t="shared" si="181"/>
        <v>technology</v>
      </c>
      <c r="R1955" s="10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2"/>
        <v>698.94800000000009</v>
      </c>
      <c r="P1956" s="9">
        <f t="shared" si="180"/>
        <v>842.10602409638557</v>
      </c>
      <c r="Q1956" s="10" t="str">
        <f t="shared" si="181"/>
        <v>technology</v>
      </c>
      <c r="R1956" s="10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2"/>
        <v>398.59528571428569</v>
      </c>
      <c r="P1957" s="9">
        <f t="shared" si="180"/>
        <v>577.27593103448271</v>
      </c>
      <c r="Q1957" s="10" t="str">
        <f t="shared" si="181"/>
        <v>technology</v>
      </c>
      <c r="R1957" s="10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2"/>
        <v>294.0333333333333</v>
      </c>
      <c r="P1958" s="9">
        <f t="shared" si="180"/>
        <v>483.34246575342468</v>
      </c>
      <c r="Q1958" s="10" t="str">
        <f t="shared" si="181"/>
        <v>technology</v>
      </c>
      <c r="R1958" s="10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2"/>
        <v>167.50470000000001</v>
      </c>
      <c r="P1959" s="9">
        <f t="shared" si="180"/>
        <v>76.138500000000008</v>
      </c>
      <c r="Q1959" s="10" t="str">
        <f t="shared" si="181"/>
        <v>technology</v>
      </c>
      <c r="R1959" s="10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2"/>
        <v>1435.5717142857143</v>
      </c>
      <c r="P1960" s="9">
        <f t="shared" si="180"/>
        <v>74.107684365781708</v>
      </c>
      <c r="Q1960" s="10" t="str">
        <f t="shared" si="181"/>
        <v>technology</v>
      </c>
      <c r="R1960" s="1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2"/>
        <v>156.73439999999999</v>
      </c>
      <c r="P1961" s="9">
        <f t="shared" si="180"/>
        <v>36.965660377358489</v>
      </c>
      <c r="Q1961" s="10" t="str">
        <f t="shared" si="181"/>
        <v>technology</v>
      </c>
      <c r="R1961" s="10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2"/>
        <v>117.90285714285716</v>
      </c>
      <c r="P1962" s="9">
        <f t="shared" si="180"/>
        <v>2500.969696969697</v>
      </c>
      <c r="Q1962" s="10" t="str">
        <f t="shared" si="181"/>
        <v>technology</v>
      </c>
      <c r="R1962" s="10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2"/>
        <v>1105.3811999999998</v>
      </c>
      <c r="P1963" s="9">
        <f t="shared" si="180"/>
        <v>67.690214329454989</v>
      </c>
      <c r="Q1963" s="10" t="str">
        <f t="shared" si="181"/>
        <v>technology</v>
      </c>
      <c r="R1963" s="10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2"/>
        <v>192.92499999999998</v>
      </c>
      <c r="P1964" s="9">
        <f t="shared" si="180"/>
        <v>63.04738562091503</v>
      </c>
      <c r="Q1964" s="10" t="str">
        <f t="shared" si="181"/>
        <v>technology</v>
      </c>
      <c r="R1964" s="10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2"/>
        <v>126.8842105263158</v>
      </c>
      <c r="P1965" s="9">
        <f t="shared" si="180"/>
        <v>117.6</v>
      </c>
      <c r="Q1965" s="10" t="str">
        <f t="shared" si="181"/>
        <v>technology</v>
      </c>
      <c r="R1965" s="10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2"/>
        <v>259.57748878923763</v>
      </c>
      <c r="P1966" s="9">
        <f t="shared" si="180"/>
        <v>180.75185011709601</v>
      </c>
      <c r="Q1966" s="10" t="str">
        <f t="shared" si="181"/>
        <v>technology</v>
      </c>
      <c r="R1966" s="10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2"/>
        <v>262.27999999999997</v>
      </c>
      <c r="P1967" s="9">
        <f t="shared" si="180"/>
        <v>127.32038834951456</v>
      </c>
      <c r="Q1967" s="10" t="str">
        <f t="shared" si="181"/>
        <v>technology</v>
      </c>
      <c r="R1967" s="10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2"/>
        <v>206.74309000000002</v>
      </c>
      <c r="P1968" s="9">
        <f t="shared" si="180"/>
        <v>136.6444745538665</v>
      </c>
      <c r="Q1968" s="10" t="str">
        <f t="shared" si="181"/>
        <v>technology</v>
      </c>
      <c r="R1968" s="10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2"/>
        <v>370.13</v>
      </c>
      <c r="P1969" s="9">
        <f t="shared" si="180"/>
        <v>182.78024691358024</v>
      </c>
      <c r="Q1969" s="10" t="str">
        <f t="shared" si="181"/>
        <v>technology</v>
      </c>
      <c r="R1969" s="10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2"/>
        <v>284.96600000000001</v>
      </c>
      <c r="P1970" s="9">
        <f t="shared" si="180"/>
        <v>279.37843137254902</v>
      </c>
      <c r="Q1970" s="10" t="str">
        <f t="shared" si="181"/>
        <v>technology</v>
      </c>
      <c r="R1970" s="1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2"/>
        <v>579.08000000000004</v>
      </c>
      <c r="P1971" s="9">
        <f t="shared" si="180"/>
        <v>61.375728669846318</v>
      </c>
      <c r="Q1971" s="10" t="str">
        <f t="shared" si="181"/>
        <v>technology</v>
      </c>
      <c r="R1971" s="10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2"/>
        <v>1131.8</v>
      </c>
      <c r="P1972" s="9">
        <f t="shared" si="180"/>
        <v>80.727532097004286</v>
      </c>
      <c r="Q1972" s="10" t="str">
        <f t="shared" si="181"/>
        <v>technology</v>
      </c>
      <c r="R1972" s="10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2"/>
        <v>263.02771750000005</v>
      </c>
      <c r="P1973" s="9">
        <f t="shared" si="180"/>
        <v>272.35590732591254</v>
      </c>
      <c r="Q1973" s="10" t="str">
        <f t="shared" si="181"/>
        <v>technology</v>
      </c>
      <c r="R1973" s="10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2"/>
        <v>674.48</v>
      </c>
      <c r="P1974" s="9">
        <f t="shared" si="180"/>
        <v>70.848739495798313</v>
      </c>
      <c r="Q1974" s="10" t="str">
        <f t="shared" si="181"/>
        <v>technology</v>
      </c>
      <c r="R1974" s="10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2"/>
        <v>256.83081313131316</v>
      </c>
      <c r="P1975" s="9">
        <f t="shared" si="180"/>
        <v>247.94003412969283</v>
      </c>
      <c r="Q1975" s="10" t="str">
        <f t="shared" si="181"/>
        <v>technology</v>
      </c>
      <c r="R1975" s="10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2"/>
        <v>375.49599999999998</v>
      </c>
      <c r="P1976" s="9">
        <f t="shared" si="180"/>
        <v>186.81393034825871</v>
      </c>
      <c r="Q1976" s="10" t="str">
        <f t="shared" si="181"/>
        <v>technology</v>
      </c>
      <c r="R1976" s="10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2"/>
        <v>208.70837499999996</v>
      </c>
      <c r="P1977" s="9">
        <f t="shared" si="180"/>
        <v>131.98948616600788</v>
      </c>
      <c r="Q1977" s="10" t="str">
        <f t="shared" si="181"/>
        <v>technology</v>
      </c>
      <c r="R1977" s="10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2"/>
        <v>346.6</v>
      </c>
      <c r="P1978" s="9">
        <f t="shared" si="180"/>
        <v>29.310782241014799</v>
      </c>
      <c r="Q1978" s="10" t="str">
        <f t="shared" si="181"/>
        <v>technology</v>
      </c>
      <c r="R1978" s="10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2"/>
        <v>402.33</v>
      </c>
      <c r="P1979" s="9">
        <f t="shared" si="180"/>
        <v>245.02436053593178</v>
      </c>
      <c r="Q1979" s="10" t="str">
        <f t="shared" si="181"/>
        <v>technology</v>
      </c>
      <c r="R1979" s="10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2"/>
        <v>1026.8451399999999</v>
      </c>
      <c r="P1980" s="9">
        <f t="shared" si="180"/>
        <v>1323.2540463917526</v>
      </c>
      <c r="Q1980" s="10" t="str">
        <f t="shared" si="181"/>
        <v>technology</v>
      </c>
      <c r="R1980" s="1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2"/>
        <v>114.901155</v>
      </c>
      <c r="P1981" s="9">
        <f t="shared" si="180"/>
        <v>282.65966789667897</v>
      </c>
      <c r="Q1981" s="10" t="str">
        <f t="shared" si="181"/>
        <v>technology</v>
      </c>
      <c r="R1981" s="10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2"/>
        <v>354.82402000000002</v>
      </c>
      <c r="P1982" s="9">
        <f t="shared" si="180"/>
        <v>91.214401028277635</v>
      </c>
      <c r="Q1982" s="10" t="str">
        <f t="shared" si="181"/>
        <v>technology</v>
      </c>
      <c r="R1982" s="10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2" hidden="1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2"/>
        <v>5.08</v>
      </c>
      <c r="P1983" s="9">
        <f t="shared" si="180"/>
        <v>31.75</v>
      </c>
      <c r="Q1983" s="10" t="str">
        <f t="shared" si="181"/>
        <v>photography</v>
      </c>
      <c r="R1983" s="10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2" hidden="1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2"/>
        <v>0</v>
      </c>
      <c r="P1984" s="9" t="e">
        <f t="shared" si="180"/>
        <v>#DIV/0!</v>
      </c>
      <c r="Q1984" s="10" t="str">
        <f t="shared" si="181"/>
        <v>photography</v>
      </c>
      <c r="R1984" s="10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2" hidden="1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2"/>
        <v>4.3</v>
      </c>
      <c r="P1985" s="9">
        <f t="shared" si="180"/>
        <v>88.6875</v>
      </c>
      <c r="Q1985" s="10" t="str">
        <f t="shared" si="181"/>
        <v>photography</v>
      </c>
      <c r="R1985" s="10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7.6" hidden="1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2"/>
        <v>21.146666666666665</v>
      </c>
      <c r="P1986" s="9">
        <f t="shared" ref="P1986:P2049" si="186">AVERAGE(PLEDGED/BACKERS_COUNT)</f>
        <v>453.14285714285717</v>
      </c>
      <c r="Q1986" s="10" t="str">
        <f t="shared" ref="Q1986:Q2049" si="187">LEFT(N1986,FIND("/",N1986)-1)</f>
        <v>photography</v>
      </c>
      <c r="R1986" s="10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2" hidden="1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8">(E1987/D1987)*100</f>
        <v>3.1875</v>
      </c>
      <c r="P1987" s="9">
        <f t="shared" si="186"/>
        <v>12.75</v>
      </c>
      <c r="Q1987" s="10" t="str">
        <f t="shared" si="187"/>
        <v>photography</v>
      </c>
      <c r="R1987" s="10" t="str">
        <f t="shared" ref="R1987:R2050" si="189">RIGHT(N1987, LEN(N1987)-FIND("/", 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2" hidden="1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8"/>
        <v>0.05</v>
      </c>
      <c r="P1988" s="9">
        <f t="shared" si="186"/>
        <v>1</v>
      </c>
      <c r="Q1988" s="10" t="str">
        <f t="shared" si="187"/>
        <v>photography</v>
      </c>
      <c r="R1988" s="10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8.8" hidden="1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8"/>
        <v>42.472727272727276</v>
      </c>
      <c r="P1989" s="9">
        <f t="shared" si="186"/>
        <v>83.428571428571431</v>
      </c>
      <c r="Q1989" s="10" t="str">
        <f t="shared" si="187"/>
        <v>photography</v>
      </c>
      <c r="R1989" s="10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8"/>
        <v>0.41666666666666669</v>
      </c>
      <c r="P1990" s="9">
        <f t="shared" si="186"/>
        <v>25</v>
      </c>
      <c r="Q1990" s="10" t="str">
        <f t="shared" si="187"/>
        <v>photography</v>
      </c>
      <c r="R1990" s="1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2" hidden="1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8"/>
        <v>1</v>
      </c>
      <c r="P1991" s="9">
        <f t="shared" si="186"/>
        <v>50</v>
      </c>
      <c r="Q1991" s="10" t="str">
        <f t="shared" si="187"/>
        <v>photography</v>
      </c>
      <c r="R1991" s="10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2" hidden="1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8"/>
        <v>16.966666666666665</v>
      </c>
      <c r="P1992" s="9">
        <f t="shared" si="186"/>
        <v>101.8</v>
      </c>
      <c r="Q1992" s="10" t="str">
        <f t="shared" si="187"/>
        <v>photography</v>
      </c>
      <c r="R1992" s="10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8.8" hidden="1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8"/>
        <v>7.0000000000000009</v>
      </c>
      <c r="P1993" s="9">
        <f t="shared" si="186"/>
        <v>46.666666666666664</v>
      </c>
      <c r="Q1993" s="10" t="str">
        <f t="shared" si="187"/>
        <v>photography</v>
      </c>
      <c r="R1993" s="10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8.8" hidden="1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8"/>
        <v>0.13333333333333333</v>
      </c>
      <c r="P1994" s="9">
        <f t="shared" si="186"/>
        <v>1</v>
      </c>
      <c r="Q1994" s="10" t="str">
        <f t="shared" si="187"/>
        <v>photography</v>
      </c>
      <c r="R1994" s="10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2" hidden="1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8"/>
        <v>0</v>
      </c>
      <c r="P1995" s="9" t="e">
        <f t="shared" si="186"/>
        <v>#DIV/0!</v>
      </c>
      <c r="Q1995" s="10" t="str">
        <f t="shared" si="187"/>
        <v>photography</v>
      </c>
      <c r="R1995" s="10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7.6" hidden="1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8"/>
        <v>0</v>
      </c>
      <c r="P1996" s="9" t="e">
        <f t="shared" si="186"/>
        <v>#DIV/0!</v>
      </c>
      <c r="Q1996" s="10" t="str">
        <f t="shared" si="187"/>
        <v>photography</v>
      </c>
      <c r="R1996" s="10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2" hidden="1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8"/>
        <v>7.8</v>
      </c>
      <c r="P1997" s="9">
        <f t="shared" si="186"/>
        <v>26</v>
      </c>
      <c r="Q1997" s="10" t="str">
        <f t="shared" si="187"/>
        <v>photography</v>
      </c>
      <c r="R1997" s="10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7.6" hidden="1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8"/>
        <v>0</v>
      </c>
      <c r="P1998" s="9" t="e">
        <f t="shared" si="186"/>
        <v>#DIV/0!</v>
      </c>
      <c r="Q1998" s="10" t="str">
        <f t="shared" si="187"/>
        <v>photography</v>
      </c>
      <c r="R1998" s="10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2" hidden="1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8"/>
        <v>0</v>
      </c>
      <c r="P1999" s="9" t="e">
        <f t="shared" si="186"/>
        <v>#DIV/0!</v>
      </c>
      <c r="Q1999" s="10" t="str">
        <f t="shared" si="187"/>
        <v>photography</v>
      </c>
      <c r="R1999" s="10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3.2" hidden="1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8"/>
        <v>26.200000000000003</v>
      </c>
      <c r="P2000" s="9">
        <f t="shared" si="186"/>
        <v>218.33333333333334</v>
      </c>
      <c r="Q2000" s="10" t="str">
        <f t="shared" si="187"/>
        <v>photography</v>
      </c>
      <c r="R2000" s="1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2" hidden="1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8"/>
        <v>0.76129032258064511</v>
      </c>
      <c r="P2001" s="9">
        <f t="shared" si="186"/>
        <v>33.714285714285715</v>
      </c>
      <c r="Q2001" s="10" t="str">
        <f t="shared" si="187"/>
        <v>photography</v>
      </c>
      <c r="R2001" s="10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2" hidden="1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8"/>
        <v>12.5</v>
      </c>
      <c r="P2002" s="9">
        <f t="shared" si="186"/>
        <v>25</v>
      </c>
      <c r="Q2002" s="10" t="str">
        <f t="shared" si="187"/>
        <v>photography</v>
      </c>
      <c r="R2002" s="10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8"/>
        <v>382.12909090909091</v>
      </c>
      <c r="P2003" s="9">
        <f t="shared" si="186"/>
        <v>128.38790470372632</v>
      </c>
      <c r="Q2003" s="10" t="str">
        <f t="shared" si="187"/>
        <v>technology</v>
      </c>
      <c r="R2003" s="10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8"/>
        <v>216.79422000000002</v>
      </c>
      <c r="P2004" s="9">
        <f t="shared" si="186"/>
        <v>78.834261818181815</v>
      </c>
      <c r="Q2004" s="10" t="str">
        <f t="shared" si="187"/>
        <v>technology</v>
      </c>
      <c r="R2004" s="10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8"/>
        <v>312</v>
      </c>
      <c r="P2005" s="9">
        <f t="shared" si="186"/>
        <v>91.764705882352942</v>
      </c>
      <c r="Q2005" s="10" t="str">
        <f t="shared" si="187"/>
        <v>technology</v>
      </c>
      <c r="R2005" s="10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8"/>
        <v>234.42048</v>
      </c>
      <c r="P2006" s="9">
        <f t="shared" si="186"/>
        <v>331.10237288135596</v>
      </c>
      <c r="Q2006" s="10" t="str">
        <f t="shared" si="187"/>
        <v>technology</v>
      </c>
      <c r="R2006" s="10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8"/>
        <v>123.68010000000001</v>
      </c>
      <c r="P2007" s="9">
        <f t="shared" si="186"/>
        <v>194.26193717277485</v>
      </c>
      <c r="Q2007" s="10" t="str">
        <f t="shared" si="187"/>
        <v>technology</v>
      </c>
      <c r="R2007" s="10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8"/>
        <v>247.84</v>
      </c>
      <c r="P2008" s="9">
        <f t="shared" si="186"/>
        <v>408.97689768976898</v>
      </c>
      <c r="Q2008" s="10" t="str">
        <f t="shared" si="187"/>
        <v>technology</v>
      </c>
      <c r="R2008" s="10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8"/>
        <v>115.7092</v>
      </c>
      <c r="P2009" s="9">
        <f t="shared" si="186"/>
        <v>84.459270072992695</v>
      </c>
      <c r="Q2009" s="10" t="str">
        <f t="shared" si="187"/>
        <v>technology</v>
      </c>
      <c r="R2009" s="10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8"/>
        <v>117.07484768810599</v>
      </c>
      <c r="P2010" s="9">
        <f t="shared" si="186"/>
        <v>44.853658536585364</v>
      </c>
      <c r="Q2010" s="10" t="str">
        <f t="shared" si="187"/>
        <v>technology</v>
      </c>
      <c r="R2010" s="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8"/>
        <v>305.15800000000002</v>
      </c>
      <c r="P2011" s="9">
        <f t="shared" si="186"/>
        <v>383.3643216080402</v>
      </c>
      <c r="Q2011" s="10" t="str">
        <f t="shared" si="187"/>
        <v>technology</v>
      </c>
      <c r="R2011" s="10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8"/>
        <v>320.05299999999994</v>
      </c>
      <c r="P2012" s="9">
        <f t="shared" si="186"/>
        <v>55.276856649395505</v>
      </c>
      <c r="Q2012" s="10" t="str">
        <f t="shared" si="187"/>
        <v>technology</v>
      </c>
      <c r="R2012" s="10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8"/>
        <v>819.56399999999996</v>
      </c>
      <c r="P2013" s="9">
        <f t="shared" si="186"/>
        <v>422.02059732234807</v>
      </c>
      <c r="Q2013" s="10" t="str">
        <f t="shared" si="187"/>
        <v>technology</v>
      </c>
      <c r="R2013" s="10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8"/>
        <v>234.90000000000003</v>
      </c>
      <c r="P2014" s="9">
        <f t="shared" si="186"/>
        <v>64.180327868852459</v>
      </c>
      <c r="Q2014" s="10" t="str">
        <f t="shared" si="187"/>
        <v>technology</v>
      </c>
      <c r="R2014" s="10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8"/>
        <v>494.91374999999999</v>
      </c>
      <c r="P2015" s="9">
        <f t="shared" si="186"/>
        <v>173.57781674704077</v>
      </c>
      <c r="Q2015" s="10" t="str">
        <f t="shared" si="187"/>
        <v>technology</v>
      </c>
      <c r="R2015" s="10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8"/>
        <v>7813.7822333333334</v>
      </c>
      <c r="P2016" s="9">
        <f t="shared" si="186"/>
        <v>88.601680840609291</v>
      </c>
      <c r="Q2016" s="10" t="str">
        <f t="shared" si="187"/>
        <v>technology</v>
      </c>
      <c r="R2016" s="10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8"/>
        <v>113.00013888888888</v>
      </c>
      <c r="P2017" s="9">
        <f t="shared" si="186"/>
        <v>50.222283950617282</v>
      </c>
      <c r="Q2017" s="10" t="str">
        <f t="shared" si="187"/>
        <v>technology</v>
      </c>
      <c r="R2017" s="10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8"/>
        <v>921.54219999999998</v>
      </c>
      <c r="P2018" s="9">
        <f t="shared" si="186"/>
        <v>192.38876826722338</v>
      </c>
      <c r="Q2018" s="10" t="str">
        <f t="shared" si="187"/>
        <v>technology</v>
      </c>
      <c r="R2018" s="10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8"/>
        <v>125.10239999999999</v>
      </c>
      <c r="P2019" s="9">
        <f t="shared" si="186"/>
        <v>73.416901408450698</v>
      </c>
      <c r="Q2019" s="10" t="str">
        <f t="shared" si="187"/>
        <v>technology</v>
      </c>
      <c r="R2019" s="10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8"/>
        <v>102.24343076923077</v>
      </c>
      <c r="P2020" s="9">
        <f t="shared" si="186"/>
        <v>147.68495555555555</v>
      </c>
      <c r="Q2020" s="10" t="str">
        <f t="shared" si="187"/>
        <v>technology</v>
      </c>
      <c r="R2020" s="1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8"/>
        <v>484.90975000000003</v>
      </c>
      <c r="P2021" s="9">
        <f t="shared" si="186"/>
        <v>108.96848314606741</v>
      </c>
      <c r="Q2021" s="10" t="str">
        <f t="shared" si="187"/>
        <v>technology</v>
      </c>
      <c r="R2021" s="10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8"/>
        <v>192.33333333333334</v>
      </c>
      <c r="P2022" s="9">
        <f t="shared" si="186"/>
        <v>23.647540983606557</v>
      </c>
      <c r="Q2022" s="10" t="str">
        <f t="shared" si="187"/>
        <v>technology</v>
      </c>
      <c r="R2022" s="10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8"/>
        <v>281.10000000000002</v>
      </c>
      <c r="P2023" s="9">
        <f t="shared" si="186"/>
        <v>147.94736842105263</v>
      </c>
      <c r="Q2023" s="10" t="str">
        <f t="shared" si="187"/>
        <v>technology</v>
      </c>
      <c r="R2023" s="10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8"/>
        <v>125.13700000000001</v>
      </c>
      <c r="P2024" s="9">
        <f t="shared" si="186"/>
        <v>385.03692307692307</v>
      </c>
      <c r="Q2024" s="10" t="str">
        <f t="shared" si="187"/>
        <v>technology</v>
      </c>
      <c r="R2024" s="10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8"/>
        <v>161.459</v>
      </c>
      <c r="P2025" s="9">
        <f t="shared" si="186"/>
        <v>457.39093484419266</v>
      </c>
      <c r="Q2025" s="10" t="str">
        <f t="shared" si="187"/>
        <v>technology</v>
      </c>
      <c r="R2025" s="10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8"/>
        <v>585.35</v>
      </c>
      <c r="P2026" s="9">
        <f t="shared" si="186"/>
        <v>222.99047619047619</v>
      </c>
      <c r="Q2026" s="10" t="str">
        <f t="shared" si="187"/>
        <v>technology</v>
      </c>
      <c r="R2026" s="10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8"/>
        <v>201.14999999999998</v>
      </c>
      <c r="P2027" s="9">
        <f t="shared" si="186"/>
        <v>220.74074074074073</v>
      </c>
      <c r="Q2027" s="10" t="str">
        <f t="shared" si="187"/>
        <v>technology</v>
      </c>
      <c r="R2027" s="10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8"/>
        <v>133.48307999999997</v>
      </c>
      <c r="P2028" s="9">
        <f t="shared" si="186"/>
        <v>73.503898678414089</v>
      </c>
      <c r="Q2028" s="10" t="str">
        <f t="shared" si="187"/>
        <v>technology</v>
      </c>
      <c r="R2028" s="10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8"/>
        <v>120.24900000000001</v>
      </c>
      <c r="P2029" s="9">
        <f t="shared" si="186"/>
        <v>223.09647495361781</v>
      </c>
      <c r="Q2029" s="10" t="str">
        <f t="shared" si="187"/>
        <v>technology</v>
      </c>
      <c r="R2029" s="10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8"/>
        <v>126.16666666666667</v>
      </c>
      <c r="P2030" s="9">
        <f t="shared" si="186"/>
        <v>47.911392405063289</v>
      </c>
      <c r="Q2030" s="10" t="str">
        <f t="shared" si="187"/>
        <v>technology</v>
      </c>
      <c r="R2030" s="1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8"/>
        <v>361.2</v>
      </c>
      <c r="P2031" s="9">
        <f t="shared" si="186"/>
        <v>96.063829787234042</v>
      </c>
      <c r="Q2031" s="10" t="str">
        <f t="shared" si="187"/>
        <v>technology</v>
      </c>
      <c r="R2031" s="10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8"/>
        <v>226.239013671875</v>
      </c>
      <c r="P2032" s="9">
        <f t="shared" si="186"/>
        <v>118.6144</v>
      </c>
      <c r="Q2032" s="10" t="str">
        <f t="shared" si="187"/>
        <v>technology</v>
      </c>
      <c r="R2032" s="10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8"/>
        <v>120.35</v>
      </c>
      <c r="P2033" s="9">
        <f t="shared" si="186"/>
        <v>118.45472440944881</v>
      </c>
      <c r="Q2033" s="10" t="str">
        <f t="shared" si="187"/>
        <v>technology</v>
      </c>
      <c r="R2033" s="10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8"/>
        <v>304.18799999999999</v>
      </c>
      <c r="P2034" s="9">
        <f t="shared" si="186"/>
        <v>143.21468926553672</v>
      </c>
      <c r="Q2034" s="10" t="str">
        <f t="shared" si="187"/>
        <v>technology</v>
      </c>
      <c r="R2034" s="10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8"/>
        <v>178.67599999999999</v>
      </c>
      <c r="P2035" s="9">
        <f t="shared" si="186"/>
        <v>282.71518987341773</v>
      </c>
      <c r="Q2035" s="10" t="str">
        <f t="shared" si="187"/>
        <v>technology</v>
      </c>
      <c r="R2035" s="10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8"/>
        <v>386.81998717948721</v>
      </c>
      <c r="P2036" s="9">
        <f t="shared" si="186"/>
        <v>593.93620078740162</v>
      </c>
      <c r="Q2036" s="10" t="str">
        <f t="shared" si="187"/>
        <v>technology</v>
      </c>
      <c r="R2036" s="10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8"/>
        <v>211.03642500000004</v>
      </c>
      <c r="P2037" s="9">
        <f t="shared" si="186"/>
        <v>262.15704968944101</v>
      </c>
      <c r="Q2037" s="10" t="str">
        <f t="shared" si="187"/>
        <v>technology</v>
      </c>
      <c r="R2037" s="10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8"/>
        <v>131.66833333333335</v>
      </c>
      <c r="P2038" s="9">
        <f t="shared" si="186"/>
        <v>46.580778301886795</v>
      </c>
      <c r="Q2038" s="10" t="str">
        <f t="shared" si="187"/>
        <v>technology</v>
      </c>
      <c r="R2038" s="10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8"/>
        <v>300.47639999999996</v>
      </c>
      <c r="P2039" s="9">
        <f t="shared" si="186"/>
        <v>70.041118881118877</v>
      </c>
      <c r="Q2039" s="10" t="str">
        <f t="shared" si="187"/>
        <v>technology</v>
      </c>
      <c r="R2039" s="10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8"/>
        <v>420.51249999999999</v>
      </c>
      <c r="P2040" s="9">
        <f t="shared" si="186"/>
        <v>164.90686274509804</v>
      </c>
      <c r="Q2040" s="10" t="str">
        <f t="shared" si="187"/>
        <v>technology</v>
      </c>
      <c r="R2040" s="1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8"/>
        <v>136.21680000000001</v>
      </c>
      <c r="P2041" s="9">
        <f t="shared" si="186"/>
        <v>449.26385224274406</v>
      </c>
      <c r="Q2041" s="10" t="str">
        <f t="shared" si="187"/>
        <v>technology</v>
      </c>
      <c r="R2041" s="10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8"/>
        <v>248.17133333333334</v>
      </c>
      <c r="P2042" s="9">
        <f t="shared" si="186"/>
        <v>27.472841328413285</v>
      </c>
      <c r="Q2042" s="10" t="str">
        <f t="shared" si="187"/>
        <v>technology</v>
      </c>
      <c r="R2042" s="10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8"/>
        <v>181.86315789473684</v>
      </c>
      <c r="P2043" s="9">
        <f t="shared" si="186"/>
        <v>143.97499999999999</v>
      </c>
      <c r="Q2043" s="10" t="str">
        <f t="shared" si="187"/>
        <v>technology</v>
      </c>
      <c r="R2043" s="10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8"/>
        <v>123.53</v>
      </c>
      <c r="P2044" s="9">
        <f t="shared" si="186"/>
        <v>88.23571428571428</v>
      </c>
      <c r="Q2044" s="10" t="str">
        <f t="shared" si="187"/>
        <v>technology</v>
      </c>
      <c r="R2044" s="10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8"/>
        <v>506.20938628158842</v>
      </c>
      <c r="P2045" s="9">
        <f t="shared" si="186"/>
        <v>36.326424870466319</v>
      </c>
      <c r="Q2045" s="10" t="str">
        <f t="shared" si="187"/>
        <v>technology</v>
      </c>
      <c r="R2045" s="10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8"/>
        <v>108.21333333333334</v>
      </c>
      <c r="P2046" s="9">
        <f t="shared" si="186"/>
        <v>90.177777777777777</v>
      </c>
      <c r="Q2046" s="10" t="str">
        <f t="shared" si="187"/>
        <v>technology</v>
      </c>
      <c r="R2046" s="10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8"/>
        <v>819.18387755102037</v>
      </c>
      <c r="P2047" s="9">
        <f t="shared" si="186"/>
        <v>152.62361216730039</v>
      </c>
      <c r="Q2047" s="10" t="str">
        <f t="shared" si="187"/>
        <v>technology</v>
      </c>
      <c r="R2047" s="10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8"/>
        <v>121.10000000000001</v>
      </c>
      <c r="P2048" s="9">
        <f t="shared" si="186"/>
        <v>55.806451612903224</v>
      </c>
      <c r="Q2048" s="10" t="str">
        <f t="shared" si="187"/>
        <v>technology</v>
      </c>
      <c r="R2048" s="10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8"/>
        <v>102.99897959183673</v>
      </c>
      <c r="P2049" s="9">
        <f t="shared" si="186"/>
        <v>227.85327313769753</v>
      </c>
      <c r="Q2049" s="10" t="str">
        <f t="shared" si="187"/>
        <v>technology</v>
      </c>
      <c r="R2049" s="10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8"/>
        <v>148.33229411764705</v>
      </c>
      <c r="P2050" s="9">
        <f t="shared" ref="P2050:P2113" si="192">AVERAGE(PLEDGED/BACKERS_COUNT)</f>
        <v>91.82989803350327</v>
      </c>
      <c r="Q2050" s="10" t="str">
        <f t="shared" ref="Q2050:Q2113" si="193">LEFT(N2050,FIND("/",N2050)-1)</f>
        <v>technology</v>
      </c>
      <c r="R2050" s="1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4">(E2051/D2051)*100</f>
        <v>120.19070000000001</v>
      </c>
      <c r="P2051" s="9">
        <f t="shared" si="192"/>
        <v>80.991037735849048</v>
      </c>
      <c r="Q2051" s="10" t="str">
        <f t="shared" si="193"/>
        <v>technology</v>
      </c>
      <c r="R2051" s="10" t="str">
        <f t="shared" ref="R2051:R2114" si="195">RIGHT(N2051, LEN(N2051)-FIND("/", 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4"/>
        <v>473.27000000000004</v>
      </c>
      <c r="P2052" s="9">
        <f t="shared" si="192"/>
        <v>278.39411764705881</v>
      </c>
      <c r="Q2052" s="10" t="str">
        <f t="shared" si="193"/>
        <v>technology</v>
      </c>
      <c r="R2052" s="10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4"/>
        <v>130.36250000000001</v>
      </c>
      <c r="P2053" s="9">
        <f t="shared" si="192"/>
        <v>43.095041322314053</v>
      </c>
      <c r="Q2053" s="10" t="str">
        <f t="shared" si="193"/>
        <v>technology</v>
      </c>
      <c r="R2053" s="10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4"/>
        <v>353.048</v>
      </c>
      <c r="P2054" s="9">
        <f t="shared" si="192"/>
        <v>326.29205175600737</v>
      </c>
      <c r="Q2054" s="10" t="str">
        <f t="shared" si="193"/>
        <v>technology</v>
      </c>
      <c r="R2054" s="10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4"/>
        <v>101.02</v>
      </c>
      <c r="P2055" s="9">
        <f t="shared" si="192"/>
        <v>41.743801652892564</v>
      </c>
      <c r="Q2055" s="10" t="str">
        <f t="shared" si="193"/>
        <v>technology</v>
      </c>
      <c r="R2055" s="10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4"/>
        <v>113.59142857142857</v>
      </c>
      <c r="P2056" s="9">
        <f t="shared" si="192"/>
        <v>64.020933977455712</v>
      </c>
      <c r="Q2056" s="10" t="str">
        <f t="shared" si="193"/>
        <v>technology</v>
      </c>
      <c r="R2056" s="10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4"/>
        <v>167.41666666666666</v>
      </c>
      <c r="P2057" s="9">
        <f t="shared" si="192"/>
        <v>99.455445544554451</v>
      </c>
      <c r="Q2057" s="10" t="str">
        <f t="shared" si="193"/>
        <v>technology</v>
      </c>
      <c r="R2057" s="10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4"/>
        <v>153.452</v>
      </c>
      <c r="P2058" s="9">
        <f t="shared" si="192"/>
        <v>138.49458483754512</v>
      </c>
      <c r="Q2058" s="10" t="str">
        <f t="shared" si="193"/>
        <v>technology</v>
      </c>
      <c r="R2058" s="10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4"/>
        <v>202.23220000000001</v>
      </c>
      <c r="P2059" s="9">
        <f t="shared" si="192"/>
        <v>45.547792792792798</v>
      </c>
      <c r="Q2059" s="10" t="str">
        <f t="shared" si="193"/>
        <v>technology</v>
      </c>
      <c r="R2059" s="10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4"/>
        <v>168.28125</v>
      </c>
      <c r="P2060" s="9">
        <f t="shared" si="192"/>
        <v>10.507317073170732</v>
      </c>
      <c r="Q2060" s="10" t="str">
        <f t="shared" si="193"/>
        <v>technology</v>
      </c>
      <c r="R2060" s="1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4"/>
        <v>143.45666666666668</v>
      </c>
      <c r="P2061" s="9">
        <f t="shared" si="192"/>
        <v>114.76533333333333</v>
      </c>
      <c r="Q2061" s="10" t="str">
        <f t="shared" si="193"/>
        <v>technology</v>
      </c>
      <c r="R2061" s="10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4"/>
        <v>196.4</v>
      </c>
      <c r="P2062" s="9">
        <f t="shared" si="192"/>
        <v>35.997067448680355</v>
      </c>
      <c r="Q2062" s="10" t="str">
        <f t="shared" si="193"/>
        <v>technology</v>
      </c>
      <c r="R2062" s="10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4"/>
        <v>107.91999999999999</v>
      </c>
      <c r="P2063" s="9">
        <f t="shared" si="192"/>
        <v>154.17142857142858</v>
      </c>
      <c r="Q2063" s="10" t="str">
        <f t="shared" si="193"/>
        <v>technology</v>
      </c>
      <c r="R2063" s="10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4"/>
        <v>114.97699999999999</v>
      </c>
      <c r="P2064" s="9">
        <f t="shared" si="192"/>
        <v>566.38916256157631</v>
      </c>
      <c r="Q2064" s="10" t="str">
        <f t="shared" si="193"/>
        <v>technology</v>
      </c>
      <c r="R2064" s="10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4"/>
        <v>148.04999999999998</v>
      </c>
      <c r="P2065" s="9">
        <f t="shared" si="192"/>
        <v>120.85714285714286</v>
      </c>
      <c r="Q2065" s="10" t="str">
        <f t="shared" si="193"/>
        <v>technology</v>
      </c>
      <c r="R2065" s="10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4"/>
        <v>191.16676082790633</v>
      </c>
      <c r="P2066" s="9">
        <f t="shared" si="192"/>
        <v>86.163845492085343</v>
      </c>
      <c r="Q2066" s="10" t="str">
        <f t="shared" si="193"/>
        <v>technology</v>
      </c>
      <c r="R2066" s="10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4"/>
        <v>199.215125</v>
      </c>
      <c r="P2067" s="9">
        <f t="shared" si="192"/>
        <v>51.212114395886893</v>
      </c>
      <c r="Q2067" s="10" t="str">
        <f t="shared" si="193"/>
        <v>technology</v>
      </c>
      <c r="R2067" s="10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4"/>
        <v>218.6</v>
      </c>
      <c r="P2068" s="9">
        <f t="shared" si="192"/>
        <v>67.261538461538464</v>
      </c>
      <c r="Q2068" s="10" t="str">
        <f t="shared" si="193"/>
        <v>technology</v>
      </c>
      <c r="R2068" s="10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4"/>
        <v>126.86868686868686</v>
      </c>
      <c r="P2069" s="9">
        <f t="shared" si="192"/>
        <v>62.8</v>
      </c>
      <c r="Q2069" s="10" t="str">
        <f t="shared" si="193"/>
        <v>technology</v>
      </c>
      <c r="R2069" s="10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4"/>
        <v>105.22388000000001</v>
      </c>
      <c r="P2070" s="9">
        <f t="shared" si="192"/>
        <v>346.13118421052633</v>
      </c>
      <c r="Q2070" s="10" t="str">
        <f t="shared" si="193"/>
        <v>technology</v>
      </c>
      <c r="R2070" s="1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4"/>
        <v>128.40666000000002</v>
      </c>
      <c r="P2071" s="9">
        <f t="shared" si="192"/>
        <v>244.11912547528519</v>
      </c>
      <c r="Q2071" s="10" t="str">
        <f t="shared" si="193"/>
        <v>technology</v>
      </c>
      <c r="R2071" s="10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4"/>
        <v>317.3272</v>
      </c>
      <c r="P2072" s="9">
        <f t="shared" si="192"/>
        <v>259.25424836601309</v>
      </c>
      <c r="Q2072" s="10" t="str">
        <f t="shared" si="193"/>
        <v>technology</v>
      </c>
      <c r="R2072" s="10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4"/>
        <v>280.73</v>
      </c>
      <c r="P2073" s="9">
        <f t="shared" si="192"/>
        <v>201.96402877697841</v>
      </c>
      <c r="Q2073" s="10" t="str">
        <f t="shared" si="193"/>
        <v>technology</v>
      </c>
      <c r="R2073" s="10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4"/>
        <v>110.73146853146854</v>
      </c>
      <c r="P2074" s="9">
        <f t="shared" si="192"/>
        <v>226.20857142857142</v>
      </c>
      <c r="Q2074" s="10" t="str">
        <f t="shared" si="193"/>
        <v>technology</v>
      </c>
      <c r="R2074" s="10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4"/>
        <v>152.60429999999999</v>
      </c>
      <c r="P2075" s="9">
        <f t="shared" si="192"/>
        <v>324.69</v>
      </c>
      <c r="Q2075" s="10" t="str">
        <f t="shared" si="193"/>
        <v>technology</v>
      </c>
      <c r="R2075" s="10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4"/>
        <v>102.49999999999999</v>
      </c>
      <c r="P2076" s="9">
        <f t="shared" si="192"/>
        <v>205</v>
      </c>
      <c r="Q2076" s="10" t="str">
        <f t="shared" si="193"/>
        <v>technology</v>
      </c>
      <c r="R2076" s="10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4"/>
        <v>1678.3738373837384</v>
      </c>
      <c r="P2077" s="9">
        <f t="shared" si="192"/>
        <v>20.465926829268295</v>
      </c>
      <c r="Q2077" s="10" t="str">
        <f t="shared" si="193"/>
        <v>technology</v>
      </c>
      <c r="R2077" s="10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4"/>
        <v>543.349156424581</v>
      </c>
      <c r="P2078" s="9">
        <f t="shared" si="192"/>
        <v>116.35303146309367</v>
      </c>
      <c r="Q2078" s="10" t="str">
        <f t="shared" si="193"/>
        <v>technology</v>
      </c>
      <c r="R2078" s="10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4"/>
        <v>115.50800000000001</v>
      </c>
      <c r="P2079" s="9">
        <f t="shared" si="192"/>
        <v>307.20212765957444</v>
      </c>
      <c r="Q2079" s="10" t="str">
        <f t="shared" si="193"/>
        <v>technology</v>
      </c>
      <c r="R2079" s="10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4"/>
        <v>131.20499999999998</v>
      </c>
      <c r="P2080" s="9">
        <f t="shared" si="192"/>
        <v>546.6875</v>
      </c>
      <c r="Q2080" s="10" t="str">
        <f t="shared" si="193"/>
        <v>technology</v>
      </c>
      <c r="R2080" s="1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4"/>
        <v>288.17</v>
      </c>
      <c r="P2081" s="9">
        <f t="shared" si="192"/>
        <v>47.474464579901152</v>
      </c>
      <c r="Q2081" s="10" t="str">
        <f t="shared" si="193"/>
        <v>technology</v>
      </c>
      <c r="R2081" s="10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4"/>
        <v>507.8</v>
      </c>
      <c r="P2082" s="9">
        <f t="shared" si="192"/>
        <v>101.56</v>
      </c>
      <c r="Q2082" s="10" t="str">
        <f t="shared" si="193"/>
        <v>technology</v>
      </c>
      <c r="R2082" s="10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4"/>
        <v>114.57142857142857</v>
      </c>
      <c r="P2083" s="9">
        <f t="shared" si="192"/>
        <v>72.909090909090907</v>
      </c>
      <c r="Q2083" s="10" t="str">
        <f t="shared" si="193"/>
        <v>music</v>
      </c>
      <c r="R2083" s="10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4"/>
        <v>110.73333333333333</v>
      </c>
      <c r="P2084" s="9">
        <f t="shared" si="192"/>
        <v>43.710526315789473</v>
      </c>
      <c r="Q2084" s="10" t="str">
        <f t="shared" si="193"/>
        <v>music</v>
      </c>
      <c r="R2084" s="10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4"/>
        <v>113.33333333333333</v>
      </c>
      <c r="P2085" s="9">
        <f t="shared" si="192"/>
        <v>34</v>
      </c>
      <c r="Q2085" s="10" t="str">
        <f t="shared" si="193"/>
        <v>music</v>
      </c>
      <c r="R2085" s="10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4"/>
        <v>108.33333333333333</v>
      </c>
      <c r="P2086" s="9">
        <f t="shared" si="192"/>
        <v>70.652173913043484</v>
      </c>
      <c r="Q2086" s="10" t="str">
        <f t="shared" si="193"/>
        <v>music</v>
      </c>
      <c r="R2086" s="10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4"/>
        <v>123.53333333333335</v>
      </c>
      <c r="P2087" s="9">
        <f t="shared" si="192"/>
        <v>89.301204819277103</v>
      </c>
      <c r="Q2087" s="10" t="str">
        <f t="shared" si="193"/>
        <v>music</v>
      </c>
      <c r="R2087" s="10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4"/>
        <v>100.69999999999999</v>
      </c>
      <c r="P2088" s="9">
        <f t="shared" si="192"/>
        <v>115.08571428571429</v>
      </c>
      <c r="Q2088" s="10" t="str">
        <f t="shared" si="193"/>
        <v>music</v>
      </c>
      <c r="R2088" s="10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4"/>
        <v>103.53333333333335</v>
      </c>
      <c r="P2089" s="9">
        <f t="shared" si="192"/>
        <v>62.12</v>
      </c>
      <c r="Q2089" s="10" t="str">
        <f t="shared" si="193"/>
        <v>music</v>
      </c>
      <c r="R2089" s="10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4"/>
        <v>115.51066666666668</v>
      </c>
      <c r="P2090" s="9">
        <f t="shared" si="192"/>
        <v>46.204266666666669</v>
      </c>
      <c r="Q2090" s="10" t="str">
        <f t="shared" si="193"/>
        <v>music</v>
      </c>
      <c r="R2090" s="1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4"/>
        <v>120.4004</v>
      </c>
      <c r="P2091" s="9">
        <f t="shared" si="192"/>
        <v>48.54854838709678</v>
      </c>
      <c r="Q2091" s="10" t="str">
        <f t="shared" si="193"/>
        <v>music</v>
      </c>
      <c r="R2091" s="10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4"/>
        <v>115.040375</v>
      </c>
      <c r="P2092" s="9">
        <f t="shared" si="192"/>
        <v>57.520187499999999</v>
      </c>
      <c r="Q2092" s="10" t="str">
        <f t="shared" si="193"/>
        <v>music</v>
      </c>
      <c r="R2092" s="10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4"/>
        <v>120.46777777777777</v>
      </c>
      <c r="P2093" s="9">
        <f t="shared" si="192"/>
        <v>88.147154471544724</v>
      </c>
      <c r="Q2093" s="10" t="str">
        <f t="shared" si="193"/>
        <v>music</v>
      </c>
      <c r="R2093" s="10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4"/>
        <v>101.28333333333333</v>
      </c>
      <c r="P2094" s="9">
        <f t="shared" si="192"/>
        <v>110.49090909090908</v>
      </c>
      <c r="Q2094" s="10" t="str">
        <f t="shared" si="193"/>
        <v>music</v>
      </c>
      <c r="R2094" s="10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4"/>
        <v>102.46666666666667</v>
      </c>
      <c r="P2095" s="9">
        <f t="shared" si="192"/>
        <v>66.826086956521735</v>
      </c>
      <c r="Q2095" s="10" t="str">
        <f t="shared" si="193"/>
        <v>music</v>
      </c>
      <c r="R2095" s="10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4"/>
        <v>120.54285714285714</v>
      </c>
      <c r="P2096" s="9">
        <f t="shared" si="192"/>
        <v>58.597222222222221</v>
      </c>
      <c r="Q2096" s="10" t="str">
        <f t="shared" si="193"/>
        <v>music</v>
      </c>
      <c r="R2096" s="10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4"/>
        <v>100</v>
      </c>
      <c r="P2097" s="9">
        <f t="shared" si="192"/>
        <v>113.63636363636364</v>
      </c>
      <c r="Q2097" s="10" t="str">
        <f t="shared" si="193"/>
        <v>music</v>
      </c>
      <c r="R2097" s="10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4"/>
        <v>101.66666666666666</v>
      </c>
      <c r="P2098" s="9">
        <f t="shared" si="192"/>
        <v>43.571428571428569</v>
      </c>
      <c r="Q2098" s="10" t="str">
        <f t="shared" si="193"/>
        <v>music</v>
      </c>
      <c r="R2098" s="10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4"/>
        <v>100</v>
      </c>
      <c r="P2099" s="9">
        <f t="shared" si="192"/>
        <v>78.94736842105263</v>
      </c>
      <c r="Q2099" s="10" t="str">
        <f t="shared" si="193"/>
        <v>music</v>
      </c>
      <c r="R2099" s="10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4"/>
        <v>100.33333333333334</v>
      </c>
      <c r="P2100" s="9">
        <f t="shared" si="192"/>
        <v>188.125</v>
      </c>
      <c r="Q2100" s="10" t="str">
        <f t="shared" si="193"/>
        <v>music</v>
      </c>
      <c r="R2100" s="1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4"/>
        <v>132.36666666666667</v>
      </c>
      <c r="P2101" s="9">
        <f t="shared" si="192"/>
        <v>63.031746031746032</v>
      </c>
      <c r="Q2101" s="10" t="str">
        <f t="shared" si="193"/>
        <v>music</v>
      </c>
      <c r="R2101" s="10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4"/>
        <v>136.66666666666666</v>
      </c>
      <c r="P2102" s="9">
        <f t="shared" si="192"/>
        <v>30.37037037037037</v>
      </c>
      <c r="Q2102" s="10" t="str">
        <f t="shared" si="193"/>
        <v>music</v>
      </c>
      <c r="R2102" s="10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4"/>
        <v>113.25</v>
      </c>
      <c r="P2103" s="9">
        <f t="shared" si="192"/>
        <v>51.477272727272727</v>
      </c>
      <c r="Q2103" s="10" t="str">
        <f t="shared" si="193"/>
        <v>music</v>
      </c>
      <c r="R2103" s="10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4"/>
        <v>136</v>
      </c>
      <c r="P2104" s="9">
        <f t="shared" si="192"/>
        <v>35.789473684210527</v>
      </c>
      <c r="Q2104" s="10" t="str">
        <f t="shared" si="193"/>
        <v>music</v>
      </c>
      <c r="R2104" s="10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4"/>
        <v>146.12318374694613</v>
      </c>
      <c r="P2105" s="9">
        <f t="shared" si="192"/>
        <v>98.817391304347822</v>
      </c>
      <c r="Q2105" s="10" t="str">
        <f t="shared" si="193"/>
        <v>music</v>
      </c>
      <c r="R2105" s="10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4"/>
        <v>129.5</v>
      </c>
      <c r="P2106" s="9">
        <f t="shared" si="192"/>
        <v>28</v>
      </c>
      <c r="Q2106" s="10" t="str">
        <f t="shared" si="193"/>
        <v>music</v>
      </c>
      <c r="R2106" s="10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4"/>
        <v>254</v>
      </c>
      <c r="P2107" s="9">
        <f t="shared" si="192"/>
        <v>51.313131313131315</v>
      </c>
      <c r="Q2107" s="10" t="str">
        <f t="shared" si="193"/>
        <v>music</v>
      </c>
      <c r="R2107" s="10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4"/>
        <v>107.04545454545456</v>
      </c>
      <c r="P2108" s="9">
        <f t="shared" si="192"/>
        <v>53.522727272727273</v>
      </c>
      <c r="Q2108" s="10" t="str">
        <f t="shared" si="193"/>
        <v>music</v>
      </c>
      <c r="R2108" s="10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4"/>
        <v>107.73299999999999</v>
      </c>
      <c r="P2109" s="9">
        <f t="shared" si="192"/>
        <v>37.149310344827583</v>
      </c>
      <c r="Q2109" s="10" t="str">
        <f t="shared" si="193"/>
        <v>music</v>
      </c>
      <c r="R2109" s="10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4"/>
        <v>107.31250000000001</v>
      </c>
      <c r="P2110" s="9">
        <f t="shared" si="192"/>
        <v>89.895287958115176</v>
      </c>
      <c r="Q2110" s="10" t="str">
        <f t="shared" si="193"/>
        <v>music</v>
      </c>
      <c r="R2110" s="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4"/>
        <v>106.52500000000001</v>
      </c>
      <c r="P2111" s="9">
        <f t="shared" si="192"/>
        <v>106.52500000000001</v>
      </c>
      <c r="Q2111" s="10" t="str">
        <f t="shared" si="193"/>
        <v>music</v>
      </c>
      <c r="R2111" s="10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4"/>
        <v>100.35000000000001</v>
      </c>
      <c r="P2112" s="9">
        <f t="shared" si="192"/>
        <v>52.815789473684212</v>
      </c>
      <c r="Q2112" s="10" t="str">
        <f t="shared" si="193"/>
        <v>music</v>
      </c>
      <c r="R2112" s="10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4"/>
        <v>106.5</v>
      </c>
      <c r="P2113" s="9">
        <f t="shared" si="192"/>
        <v>54.615384615384613</v>
      </c>
      <c r="Q2113" s="10" t="str">
        <f t="shared" si="193"/>
        <v>music</v>
      </c>
      <c r="R2113" s="10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4"/>
        <v>100</v>
      </c>
      <c r="P2114" s="9">
        <f t="shared" ref="P2114:P2177" si="198">AVERAGE(PLEDGED/BACKERS_COUNT)</f>
        <v>27.272727272727273</v>
      </c>
      <c r="Q2114" s="10" t="str">
        <f t="shared" ref="Q2114:Q2177" si="199">LEFT(N2114,FIND("/",N2114)-1)</f>
        <v>music</v>
      </c>
      <c r="R2114" s="10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00">(E2115/D2115)*100</f>
        <v>104.85714285714285</v>
      </c>
      <c r="P2115" s="9">
        <f t="shared" si="198"/>
        <v>68.598130841121488</v>
      </c>
      <c r="Q2115" s="10" t="str">
        <f t="shared" si="199"/>
        <v>music</v>
      </c>
      <c r="R2115" s="10" t="str">
        <f t="shared" ref="R2115:R2178" si="201">RIGHT(N2115, LEN(N2115)-FIND("/", 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00"/>
        <v>104.69999999999999</v>
      </c>
      <c r="P2116" s="9">
        <f t="shared" si="198"/>
        <v>35.612244897959187</v>
      </c>
      <c r="Q2116" s="10" t="str">
        <f t="shared" si="199"/>
        <v>music</v>
      </c>
      <c r="R2116" s="10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00"/>
        <v>225.66666666666669</v>
      </c>
      <c r="P2117" s="9">
        <f t="shared" si="198"/>
        <v>94.027777777777771</v>
      </c>
      <c r="Q2117" s="10" t="str">
        <f t="shared" si="199"/>
        <v>music</v>
      </c>
      <c r="R2117" s="10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00"/>
        <v>100.90416666666667</v>
      </c>
      <c r="P2118" s="9">
        <f t="shared" si="198"/>
        <v>526.45652173913038</v>
      </c>
      <c r="Q2118" s="10" t="str">
        <f t="shared" si="199"/>
        <v>music</v>
      </c>
      <c r="R2118" s="10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00"/>
        <v>147.75</v>
      </c>
      <c r="P2119" s="9">
        <f t="shared" si="198"/>
        <v>50.657142857142858</v>
      </c>
      <c r="Q2119" s="10" t="str">
        <f t="shared" si="199"/>
        <v>music</v>
      </c>
      <c r="R2119" s="10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00"/>
        <v>134.61099999999999</v>
      </c>
      <c r="P2120" s="9">
        <f t="shared" si="198"/>
        <v>79.182941176470578</v>
      </c>
      <c r="Q2120" s="10" t="str">
        <f t="shared" si="199"/>
        <v>music</v>
      </c>
      <c r="R2120" s="1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00"/>
        <v>100.75</v>
      </c>
      <c r="P2121" s="9">
        <f t="shared" si="198"/>
        <v>91.590909090909093</v>
      </c>
      <c r="Q2121" s="10" t="str">
        <f t="shared" si="199"/>
        <v>music</v>
      </c>
      <c r="R2121" s="10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00"/>
        <v>100.880375</v>
      </c>
      <c r="P2122" s="9">
        <f t="shared" si="198"/>
        <v>116.96275362318841</v>
      </c>
      <c r="Q2122" s="10" t="str">
        <f t="shared" si="199"/>
        <v>music</v>
      </c>
      <c r="R2122" s="10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2" hidden="1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00"/>
        <v>0.56800000000000006</v>
      </c>
      <c r="P2123" s="9">
        <f t="shared" si="198"/>
        <v>28.4</v>
      </c>
      <c r="Q2123" s="10" t="str">
        <f t="shared" si="199"/>
        <v>games</v>
      </c>
      <c r="R2123" s="10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2" hidden="1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00"/>
        <v>0.38750000000000001</v>
      </c>
      <c r="P2124" s="9">
        <f t="shared" si="198"/>
        <v>103.33333333333333</v>
      </c>
      <c r="Q2124" s="10" t="str">
        <f t="shared" si="199"/>
        <v>games</v>
      </c>
      <c r="R2124" s="10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7.6" hidden="1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00"/>
        <v>10</v>
      </c>
      <c r="P2125" s="9">
        <f t="shared" si="198"/>
        <v>10</v>
      </c>
      <c r="Q2125" s="10" t="str">
        <f t="shared" si="199"/>
        <v>games</v>
      </c>
      <c r="R2125" s="10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7.6" hidden="1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00"/>
        <v>10.454545454545453</v>
      </c>
      <c r="P2126" s="9">
        <f t="shared" si="198"/>
        <v>23</v>
      </c>
      <c r="Q2126" s="10" t="str">
        <f t="shared" si="199"/>
        <v>games</v>
      </c>
      <c r="R2126" s="10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2" hidden="1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00"/>
        <v>1.4200000000000002</v>
      </c>
      <c r="P2127" s="9">
        <f t="shared" si="198"/>
        <v>31.555555555555557</v>
      </c>
      <c r="Q2127" s="10" t="str">
        <f t="shared" si="199"/>
        <v>games</v>
      </c>
      <c r="R2127" s="10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2" hidden="1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00"/>
        <v>0.05</v>
      </c>
      <c r="P2128" s="9">
        <f t="shared" si="198"/>
        <v>5</v>
      </c>
      <c r="Q2128" s="10" t="str">
        <f t="shared" si="199"/>
        <v>games</v>
      </c>
      <c r="R2128" s="10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8.8" hidden="1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00"/>
        <v>28.842857142857142</v>
      </c>
      <c r="P2129" s="9">
        <f t="shared" si="198"/>
        <v>34.220338983050844</v>
      </c>
      <c r="Q2129" s="10" t="str">
        <f t="shared" si="199"/>
        <v>games</v>
      </c>
      <c r="R2129" s="10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2" hidden="1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00"/>
        <v>0.16666666666666669</v>
      </c>
      <c r="P2130" s="9">
        <f t="shared" si="198"/>
        <v>25</v>
      </c>
      <c r="Q2130" s="10" t="str">
        <f t="shared" si="199"/>
        <v>games</v>
      </c>
      <c r="R2130" s="1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2" hidden="1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00"/>
        <v>11.799999999999999</v>
      </c>
      <c r="P2131" s="9">
        <f t="shared" si="198"/>
        <v>19.666666666666668</v>
      </c>
      <c r="Q2131" s="10" t="str">
        <f t="shared" si="199"/>
        <v>games</v>
      </c>
      <c r="R2131" s="10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8.8" hidden="1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00"/>
        <v>0.20238095238095236</v>
      </c>
      <c r="P2132" s="9">
        <f t="shared" si="198"/>
        <v>21.25</v>
      </c>
      <c r="Q2132" s="10" t="str">
        <f t="shared" si="199"/>
        <v>games</v>
      </c>
      <c r="R2132" s="10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2" hidden="1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00"/>
        <v>5</v>
      </c>
      <c r="P2133" s="9">
        <f t="shared" si="198"/>
        <v>8.3333333333333339</v>
      </c>
      <c r="Q2133" s="10" t="str">
        <f t="shared" si="199"/>
        <v>games</v>
      </c>
      <c r="R2133" s="10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2" hidden="1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00"/>
        <v>2.1129899999999995</v>
      </c>
      <c r="P2134" s="9">
        <f t="shared" si="198"/>
        <v>21.34333333333333</v>
      </c>
      <c r="Q2134" s="10" t="str">
        <f t="shared" si="199"/>
        <v>games</v>
      </c>
      <c r="R2134" s="10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3.2" hidden="1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00"/>
        <v>1.6</v>
      </c>
      <c r="P2135" s="9">
        <f t="shared" si="198"/>
        <v>5.333333333333333</v>
      </c>
      <c r="Q2135" s="10" t="str">
        <f t="shared" si="199"/>
        <v>games</v>
      </c>
      <c r="R2135" s="10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2" hidden="1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00"/>
        <v>1.7333333333333332</v>
      </c>
      <c r="P2136" s="9">
        <f t="shared" si="198"/>
        <v>34.666666666666664</v>
      </c>
      <c r="Q2136" s="10" t="str">
        <f t="shared" si="199"/>
        <v>games</v>
      </c>
      <c r="R2136" s="10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2" hidden="1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00"/>
        <v>9.56</v>
      </c>
      <c r="P2137" s="9">
        <f t="shared" si="198"/>
        <v>21.727272727272727</v>
      </c>
      <c r="Q2137" s="10" t="str">
        <f t="shared" si="199"/>
        <v>games</v>
      </c>
      <c r="R2137" s="10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2" hidden="1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00"/>
        <v>5.9612499999999999E-2</v>
      </c>
      <c r="P2138" s="9">
        <f t="shared" si="198"/>
        <v>11.922499999999999</v>
      </c>
      <c r="Q2138" s="10" t="str">
        <f t="shared" si="199"/>
        <v>games</v>
      </c>
      <c r="R2138" s="10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2" hidden="1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00"/>
        <v>28.405999999999999</v>
      </c>
      <c r="P2139" s="9">
        <f t="shared" si="198"/>
        <v>26.59737827715356</v>
      </c>
      <c r="Q2139" s="10" t="str">
        <f t="shared" si="199"/>
        <v>games</v>
      </c>
      <c r="R2139" s="10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8.8" hidden="1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00"/>
        <v>12.8</v>
      </c>
      <c r="P2140" s="9">
        <f t="shared" si="198"/>
        <v>10.666666666666666</v>
      </c>
      <c r="Q2140" s="10" t="str">
        <f t="shared" si="199"/>
        <v>games</v>
      </c>
      <c r="R2140" s="1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3.2" hidden="1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00"/>
        <v>5.42</v>
      </c>
      <c r="P2141" s="9">
        <f t="shared" si="198"/>
        <v>29.035714285714285</v>
      </c>
      <c r="Q2141" s="10" t="str">
        <f t="shared" si="199"/>
        <v>games</v>
      </c>
      <c r="R2141" s="10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2" hidden="1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00"/>
        <v>0.11199999999999999</v>
      </c>
      <c r="P2142" s="9">
        <f t="shared" si="198"/>
        <v>50.909090909090907</v>
      </c>
      <c r="Q2142" s="10" t="str">
        <f t="shared" si="199"/>
        <v>games</v>
      </c>
      <c r="R2142" s="10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3.2" hidden="1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00"/>
        <v>0</v>
      </c>
      <c r="P2143" s="9" t="e">
        <f t="shared" si="198"/>
        <v>#DIV/0!</v>
      </c>
      <c r="Q2143" s="10" t="str">
        <f t="shared" si="199"/>
        <v>games</v>
      </c>
      <c r="R2143" s="10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2" hidden="1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00"/>
        <v>5.7238095238095239</v>
      </c>
      <c r="P2144" s="9">
        <f t="shared" si="198"/>
        <v>50.083333333333336</v>
      </c>
      <c r="Q2144" s="10" t="str">
        <f t="shared" si="199"/>
        <v>games</v>
      </c>
      <c r="R2144" s="10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2" hidden="1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00"/>
        <v>11.25</v>
      </c>
      <c r="P2145" s="9">
        <f t="shared" si="198"/>
        <v>45</v>
      </c>
      <c r="Q2145" s="10" t="str">
        <f t="shared" si="199"/>
        <v>games</v>
      </c>
      <c r="R2145" s="10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2" hidden="1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00"/>
        <v>1.7098591549295776</v>
      </c>
      <c r="P2146" s="9">
        <f t="shared" si="198"/>
        <v>25.291666666666668</v>
      </c>
      <c r="Q2146" s="10" t="str">
        <f t="shared" si="199"/>
        <v>games</v>
      </c>
      <c r="R2146" s="10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2" hidden="1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00"/>
        <v>30.433333333333334</v>
      </c>
      <c r="P2147" s="9">
        <f t="shared" si="198"/>
        <v>51.292134831460672</v>
      </c>
      <c r="Q2147" s="10" t="str">
        <f t="shared" si="199"/>
        <v>games</v>
      </c>
      <c r="R2147" s="10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3.2" hidden="1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00"/>
        <v>0.02</v>
      </c>
      <c r="P2148" s="9">
        <f t="shared" si="198"/>
        <v>1</v>
      </c>
      <c r="Q2148" s="10" t="str">
        <f t="shared" si="199"/>
        <v>games</v>
      </c>
      <c r="R2148" s="10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00"/>
        <v>0.69641025641025645</v>
      </c>
      <c r="P2149" s="9">
        <f t="shared" si="198"/>
        <v>49.381818181818183</v>
      </c>
      <c r="Q2149" s="10" t="str">
        <f t="shared" si="199"/>
        <v>games</v>
      </c>
      <c r="R2149" s="10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2" hidden="1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00"/>
        <v>2</v>
      </c>
      <c r="P2150" s="9">
        <f t="shared" si="198"/>
        <v>1</v>
      </c>
      <c r="Q2150" s="10" t="str">
        <f t="shared" si="199"/>
        <v>games</v>
      </c>
      <c r="R2150" s="1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7.6" hidden="1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00"/>
        <v>0</v>
      </c>
      <c r="P2151" s="9" t="e">
        <f t="shared" si="198"/>
        <v>#DIV/0!</v>
      </c>
      <c r="Q2151" s="10" t="str">
        <f t="shared" si="199"/>
        <v>games</v>
      </c>
      <c r="R2151" s="10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00"/>
        <v>0.80999999999999994</v>
      </c>
      <c r="P2152" s="9">
        <f t="shared" si="198"/>
        <v>101.25</v>
      </c>
      <c r="Q2152" s="10" t="str">
        <f t="shared" si="199"/>
        <v>games</v>
      </c>
      <c r="R2152" s="10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2" hidden="1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00"/>
        <v>0.26222222222222225</v>
      </c>
      <c r="P2153" s="9">
        <f t="shared" si="198"/>
        <v>19.666666666666668</v>
      </c>
      <c r="Q2153" s="10" t="str">
        <f t="shared" si="199"/>
        <v>games</v>
      </c>
      <c r="R2153" s="10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2" hidden="1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00"/>
        <v>0.16666666666666669</v>
      </c>
      <c r="P2154" s="9">
        <f t="shared" si="198"/>
        <v>12.5</v>
      </c>
      <c r="Q2154" s="10" t="str">
        <f t="shared" si="199"/>
        <v>games</v>
      </c>
      <c r="R2154" s="10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2" hidden="1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00"/>
        <v>9.124454880912446E-3</v>
      </c>
      <c r="P2155" s="9">
        <f t="shared" si="198"/>
        <v>8.5</v>
      </c>
      <c r="Q2155" s="10" t="str">
        <f t="shared" si="199"/>
        <v>games</v>
      </c>
      <c r="R2155" s="10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8.8" hidden="1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00"/>
        <v>0.8</v>
      </c>
      <c r="P2156" s="9">
        <f t="shared" si="198"/>
        <v>1</v>
      </c>
      <c r="Q2156" s="10" t="str">
        <f t="shared" si="199"/>
        <v>games</v>
      </c>
      <c r="R2156" s="10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2" hidden="1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00"/>
        <v>2.2999999999999998</v>
      </c>
      <c r="P2157" s="9">
        <f t="shared" si="198"/>
        <v>23</v>
      </c>
      <c r="Q2157" s="10" t="str">
        <f t="shared" si="199"/>
        <v>games</v>
      </c>
      <c r="R2157" s="10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2" hidden="1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00"/>
        <v>2.6660714285714282</v>
      </c>
      <c r="P2158" s="9">
        <f t="shared" si="198"/>
        <v>17.987951807228917</v>
      </c>
      <c r="Q2158" s="10" t="str">
        <f t="shared" si="199"/>
        <v>games</v>
      </c>
      <c r="R2158" s="10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8.8" hidden="1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00"/>
        <v>28.192</v>
      </c>
      <c r="P2159" s="9">
        <f t="shared" si="198"/>
        <v>370.94736842105266</v>
      </c>
      <c r="Q2159" s="10" t="str">
        <f t="shared" si="199"/>
        <v>games</v>
      </c>
      <c r="R2159" s="10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2" hidden="1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00"/>
        <v>6.5900366666666672</v>
      </c>
      <c r="P2160" s="9">
        <f t="shared" si="198"/>
        <v>63.569485530546629</v>
      </c>
      <c r="Q2160" s="10" t="str">
        <f t="shared" si="199"/>
        <v>games</v>
      </c>
      <c r="R2160" s="1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7.6" hidden="1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00"/>
        <v>0.72222222222222221</v>
      </c>
      <c r="P2161" s="9">
        <f t="shared" si="198"/>
        <v>13</v>
      </c>
      <c r="Q2161" s="10" t="str">
        <f t="shared" si="199"/>
        <v>games</v>
      </c>
      <c r="R2161" s="10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2" hidden="1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00"/>
        <v>0.85000000000000009</v>
      </c>
      <c r="P2162" s="9">
        <f t="shared" si="198"/>
        <v>5.3125</v>
      </c>
      <c r="Q2162" s="10" t="str">
        <f t="shared" si="199"/>
        <v>games</v>
      </c>
      <c r="R2162" s="10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00"/>
        <v>115.75</v>
      </c>
      <c r="P2163" s="9">
        <f t="shared" si="198"/>
        <v>35.615384615384613</v>
      </c>
      <c r="Q2163" s="10" t="str">
        <f t="shared" si="199"/>
        <v>music</v>
      </c>
      <c r="R2163" s="10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00"/>
        <v>112.26666666666667</v>
      </c>
      <c r="P2164" s="9">
        <f t="shared" si="198"/>
        <v>87.103448275862064</v>
      </c>
      <c r="Q2164" s="10" t="str">
        <f t="shared" si="199"/>
        <v>music</v>
      </c>
      <c r="R2164" s="10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00"/>
        <v>132.20000000000002</v>
      </c>
      <c r="P2165" s="9">
        <f t="shared" si="198"/>
        <v>75.11363636363636</v>
      </c>
      <c r="Q2165" s="10" t="str">
        <f t="shared" si="199"/>
        <v>music</v>
      </c>
      <c r="R2165" s="10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00"/>
        <v>102.63636363636364</v>
      </c>
      <c r="P2166" s="9">
        <f t="shared" si="198"/>
        <v>68.01204819277109</v>
      </c>
      <c r="Q2166" s="10" t="str">
        <f t="shared" si="199"/>
        <v>music</v>
      </c>
      <c r="R2166" s="10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00"/>
        <v>138.64000000000001</v>
      </c>
      <c r="P2167" s="9">
        <f t="shared" si="198"/>
        <v>29.623931623931625</v>
      </c>
      <c r="Q2167" s="10" t="str">
        <f t="shared" si="199"/>
        <v>music</v>
      </c>
      <c r="R2167" s="10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00"/>
        <v>146.6</v>
      </c>
      <c r="P2168" s="9">
        <f t="shared" si="198"/>
        <v>91.625</v>
      </c>
      <c r="Q2168" s="10" t="str">
        <f t="shared" si="199"/>
        <v>music</v>
      </c>
      <c r="R2168" s="10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00"/>
        <v>120</v>
      </c>
      <c r="P2169" s="9">
        <f t="shared" si="198"/>
        <v>22.5</v>
      </c>
      <c r="Q2169" s="10" t="str">
        <f t="shared" si="199"/>
        <v>music</v>
      </c>
      <c r="R2169" s="10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0"/>
        <v>121.5816111111111</v>
      </c>
      <c r="P2170" s="9">
        <f t="shared" si="198"/>
        <v>64.366735294117646</v>
      </c>
      <c r="Q2170" s="10" t="str">
        <f t="shared" si="199"/>
        <v>music</v>
      </c>
      <c r="R2170" s="1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0"/>
        <v>100</v>
      </c>
      <c r="P2171" s="9">
        <f t="shared" si="198"/>
        <v>21.857142857142858</v>
      </c>
      <c r="Q2171" s="10" t="str">
        <f t="shared" si="199"/>
        <v>music</v>
      </c>
      <c r="R2171" s="10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0"/>
        <v>180.85714285714286</v>
      </c>
      <c r="P2172" s="9">
        <f t="shared" si="198"/>
        <v>33.315789473684212</v>
      </c>
      <c r="Q2172" s="10" t="str">
        <f t="shared" si="199"/>
        <v>music</v>
      </c>
      <c r="R2172" s="10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0"/>
        <v>106.075</v>
      </c>
      <c r="P2173" s="9">
        <f t="shared" si="198"/>
        <v>90.276595744680847</v>
      </c>
      <c r="Q2173" s="10" t="str">
        <f t="shared" si="199"/>
        <v>music</v>
      </c>
      <c r="R2173" s="10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0"/>
        <v>100</v>
      </c>
      <c r="P2174" s="9">
        <f t="shared" si="198"/>
        <v>76.92307692307692</v>
      </c>
      <c r="Q2174" s="10" t="str">
        <f t="shared" si="199"/>
        <v>music</v>
      </c>
      <c r="R2174" s="10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0"/>
        <v>126.92857142857143</v>
      </c>
      <c r="P2175" s="9">
        <f t="shared" si="198"/>
        <v>59.233333333333334</v>
      </c>
      <c r="Q2175" s="10" t="str">
        <f t="shared" si="199"/>
        <v>music</v>
      </c>
      <c r="R2175" s="10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0"/>
        <v>102.97499999999999</v>
      </c>
      <c r="P2176" s="9">
        <f t="shared" si="198"/>
        <v>65.38095238095238</v>
      </c>
      <c r="Q2176" s="10" t="str">
        <f t="shared" si="199"/>
        <v>music</v>
      </c>
      <c r="R2176" s="10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0"/>
        <v>250</v>
      </c>
      <c r="P2177" s="9">
        <f t="shared" si="198"/>
        <v>67.307692307692307</v>
      </c>
      <c r="Q2177" s="10" t="str">
        <f t="shared" si="199"/>
        <v>music</v>
      </c>
      <c r="R2177" s="10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0"/>
        <v>126.02</v>
      </c>
      <c r="P2178" s="9">
        <f t="shared" ref="P2178:P2241" si="204">AVERAGE(PLEDGED/BACKERS_COUNT)</f>
        <v>88.74647887323944</v>
      </c>
      <c r="Q2178" s="10" t="str">
        <f t="shared" ref="Q2178:Q2241" si="205">LEFT(N2178,FIND("/",N2178)-1)</f>
        <v>music</v>
      </c>
      <c r="R2178" s="10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6">(E2179/D2179)*100</f>
        <v>100.12</v>
      </c>
      <c r="P2179" s="9">
        <f t="shared" si="204"/>
        <v>65.868421052631575</v>
      </c>
      <c r="Q2179" s="10" t="str">
        <f t="shared" si="205"/>
        <v>music</v>
      </c>
      <c r="R2179" s="10" t="str">
        <f t="shared" ref="R2179:R2242" si="207">RIGHT(N2179, LEN(N2179)-FIND("/", 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6"/>
        <v>138.64000000000001</v>
      </c>
      <c r="P2180" s="9">
        <f t="shared" si="204"/>
        <v>40.349243306169967</v>
      </c>
      <c r="Q2180" s="10" t="str">
        <f t="shared" si="205"/>
        <v>music</v>
      </c>
      <c r="R2180" s="1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6"/>
        <v>161.4</v>
      </c>
      <c r="P2181" s="9">
        <f t="shared" si="204"/>
        <v>76.857142857142861</v>
      </c>
      <c r="Q2181" s="10" t="str">
        <f t="shared" si="205"/>
        <v>music</v>
      </c>
      <c r="R2181" s="10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6"/>
        <v>107.18419999999999</v>
      </c>
      <c r="P2182" s="9">
        <f t="shared" si="204"/>
        <v>68.707820512820518</v>
      </c>
      <c r="Q2182" s="10" t="str">
        <f t="shared" si="205"/>
        <v>music</v>
      </c>
      <c r="R2182" s="10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6"/>
        <v>153.1</v>
      </c>
      <c r="P2183" s="9">
        <f t="shared" si="204"/>
        <v>57.773584905660378</v>
      </c>
      <c r="Q2183" s="10" t="str">
        <f t="shared" si="205"/>
        <v>games</v>
      </c>
      <c r="R2183" s="10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6"/>
        <v>524.16666666666663</v>
      </c>
      <c r="P2184" s="9">
        <f t="shared" si="204"/>
        <v>44.171348314606739</v>
      </c>
      <c r="Q2184" s="10" t="str">
        <f t="shared" si="205"/>
        <v>games</v>
      </c>
      <c r="R2184" s="10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6"/>
        <v>489.27777777777777</v>
      </c>
      <c r="P2185" s="9">
        <f t="shared" si="204"/>
        <v>31.566308243727597</v>
      </c>
      <c r="Q2185" s="10" t="str">
        <f t="shared" si="205"/>
        <v>games</v>
      </c>
      <c r="R2185" s="10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6"/>
        <v>284.74</v>
      </c>
      <c r="P2186" s="9">
        <f t="shared" si="204"/>
        <v>107.04511278195488</v>
      </c>
      <c r="Q2186" s="10" t="str">
        <f t="shared" si="205"/>
        <v>games</v>
      </c>
      <c r="R2186" s="10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6"/>
        <v>1856.97</v>
      </c>
      <c r="P2187" s="9">
        <f t="shared" si="204"/>
        <v>149.03451043338683</v>
      </c>
      <c r="Q2187" s="10" t="str">
        <f t="shared" si="205"/>
        <v>games</v>
      </c>
      <c r="R2187" s="10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6"/>
        <v>109.67499999999998</v>
      </c>
      <c r="P2188" s="9">
        <f t="shared" si="204"/>
        <v>55.956632653061227</v>
      </c>
      <c r="Q2188" s="10" t="str">
        <f t="shared" si="205"/>
        <v>games</v>
      </c>
      <c r="R2188" s="10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6"/>
        <v>1014.6425</v>
      </c>
      <c r="P2189" s="9">
        <f t="shared" si="204"/>
        <v>56.970381807973048</v>
      </c>
      <c r="Q2189" s="10" t="str">
        <f t="shared" si="205"/>
        <v>games</v>
      </c>
      <c r="R2189" s="10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6"/>
        <v>412.17692027666544</v>
      </c>
      <c r="P2190" s="9">
        <f t="shared" si="204"/>
        <v>44.056420233463037</v>
      </c>
      <c r="Q2190" s="10" t="str">
        <f t="shared" si="205"/>
        <v>games</v>
      </c>
      <c r="R2190" s="1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6"/>
        <v>503.25</v>
      </c>
      <c r="P2191" s="9">
        <f t="shared" si="204"/>
        <v>68.625</v>
      </c>
      <c r="Q2191" s="10" t="str">
        <f t="shared" si="205"/>
        <v>games</v>
      </c>
      <c r="R2191" s="10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6"/>
        <v>184.61052631578946</v>
      </c>
      <c r="P2192" s="9">
        <f t="shared" si="204"/>
        <v>65.318435754189949</v>
      </c>
      <c r="Q2192" s="10" t="str">
        <f t="shared" si="205"/>
        <v>games</v>
      </c>
      <c r="R2192" s="10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6"/>
        <v>119.73333333333333</v>
      </c>
      <c r="P2193" s="9">
        <f t="shared" si="204"/>
        <v>35.92</v>
      </c>
      <c r="Q2193" s="10" t="str">
        <f t="shared" si="205"/>
        <v>games</v>
      </c>
      <c r="R2193" s="10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6"/>
        <v>1081.2401666666667</v>
      </c>
      <c r="P2194" s="9">
        <f t="shared" si="204"/>
        <v>40.070667078443485</v>
      </c>
      <c r="Q2194" s="10" t="str">
        <f t="shared" si="205"/>
        <v>games</v>
      </c>
      <c r="R2194" s="10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6"/>
        <v>452.37333333333333</v>
      </c>
      <c r="P2195" s="9">
        <f t="shared" si="204"/>
        <v>75.647714604236342</v>
      </c>
      <c r="Q2195" s="10" t="str">
        <f t="shared" si="205"/>
        <v>games</v>
      </c>
      <c r="R2195" s="10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6"/>
        <v>537.37</v>
      </c>
      <c r="P2196" s="9">
        <f t="shared" si="204"/>
        <v>61.203872437357631</v>
      </c>
      <c r="Q2196" s="10" t="str">
        <f t="shared" si="205"/>
        <v>games</v>
      </c>
      <c r="R2196" s="10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6"/>
        <v>120.32608695652173</v>
      </c>
      <c r="P2197" s="9">
        <f t="shared" si="204"/>
        <v>48.130434782608695</v>
      </c>
      <c r="Q2197" s="10" t="str">
        <f t="shared" si="205"/>
        <v>games</v>
      </c>
      <c r="R2197" s="10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6"/>
        <v>113.83571428571429</v>
      </c>
      <c r="P2198" s="9">
        <f t="shared" si="204"/>
        <v>68.106837606837601</v>
      </c>
      <c r="Q2198" s="10" t="str">
        <f t="shared" si="205"/>
        <v>games</v>
      </c>
      <c r="R2198" s="10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6"/>
        <v>951.03109999999992</v>
      </c>
      <c r="P2199" s="9">
        <f t="shared" si="204"/>
        <v>65.891300230946882</v>
      </c>
      <c r="Q2199" s="10" t="str">
        <f t="shared" si="205"/>
        <v>games</v>
      </c>
      <c r="R2199" s="10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6"/>
        <v>132.89249999999998</v>
      </c>
      <c r="P2200" s="9">
        <f t="shared" si="204"/>
        <v>81.654377880184327</v>
      </c>
      <c r="Q2200" s="10" t="str">
        <f t="shared" si="205"/>
        <v>games</v>
      </c>
      <c r="R2200" s="1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6"/>
        <v>146.97777777777779</v>
      </c>
      <c r="P2201" s="9">
        <f t="shared" si="204"/>
        <v>52.701195219123505</v>
      </c>
      <c r="Q2201" s="10" t="str">
        <f t="shared" si="205"/>
        <v>games</v>
      </c>
      <c r="R2201" s="10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6"/>
        <v>542.15</v>
      </c>
      <c r="P2202" s="9">
        <f t="shared" si="204"/>
        <v>41.228136882129277</v>
      </c>
      <c r="Q2202" s="10" t="str">
        <f t="shared" si="205"/>
        <v>games</v>
      </c>
      <c r="R2202" s="10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6"/>
        <v>382.71818181818185</v>
      </c>
      <c r="P2203" s="9">
        <f t="shared" si="204"/>
        <v>15.035357142857142</v>
      </c>
      <c r="Q2203" s="10" t="str">
        <f t="shared" si="205"/>
        <v>music</v>
      </c>
      <c r="R2203" s="10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6"/>
        <v>704.18124999999998</v>
      </c>
      <c r="P2204" s="9">
        <f t="shared" si="204"/>
        <v>39.066920943134534</v>
      </c>
      <c r="Q2204" s="10" t="str">
        <f t="shared" si="205"/>
        <v>music</v>
      </c>
      <c r="R2204" s="10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6"/>
        <v>109.55</v>
      </c>
      <c r="P2205" s="9">
        <f t="shared" si="204"/>
        <v>43.82</v>
      </c>
      <c r="Q2205" s="10" t="str">
        <f t="shared" si="205"/>
        <v>music</v>
      </c>
      <c r="R2205" s="10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6"/>
        <v>132.86666666666667</v>
      </c>
      <c r="P2206" s="9">
        <f t="shared" si="204"/>
        <v>27.301369863013697</v>
      </c>
      <c r="Q2206" s="10" t="str">
        <f t="shared" si="205"/>
        <v>music</v>
      </c>
      <c r="R2206" s="10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6"/>
        <v>152</v>
      </c>
      <c r="P2207" s="9">
        <f t="shared" si="204"/>
        <v>42.222222222222221</v>
      </c>
      <c r="Q2207" s="10" t="str">
        <f t="shared" si="205"/>
        <v>music</v>
      </c>
      <c r="R2207" s="10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6"/>
        <v>102.72727272727273</v>
      </c>
      <c r="P2208" s="9">
        <f t="shared" si="204"/>
        <v>33.235294117647058</v>
      </c>
      <c r="Q2208" s="10" t="str">
        <f t="shared" si="205"/>
        <v>music</v>
      </c>
      <c r="R2208" s="10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6"/>
        <v>100</v>
      </c>
      <c r="P2209" s="9">
        <f t="shared" si="204"/>
        <v>285.71428571428572</v>
      </c>
      <c r="Q2209" s="10" t="str">
        <f t="shared" si="205"/>
        <v>music</v>
      </c>
      <c r="R2209" s="10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6"/>
        <v>101.6</v>
      </c>
      <c r="P2210" s="9">
        <f t="shared" si="204"/>
        <v>42.333333333333336</v>
      </c>
      <c r="Q2210" s="10" t="str">
        <f t="shared" si="205"/>
        <v>music</v>
      </c>
      <c r="R2210" s="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6"/>
        <v>150.80000000000001</v>
      </c>
      <c r="P2211" s="9">
        <f t="shared" si="204"/>
        <v>50.266666666666666</v>
      </c>
      <c r="Q2211" s="10" t="str">
        <f t="shared" si="205"/>
        <v>music</v>
      </c>
      <c r="R2211" s="10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6"/>
        <v>111.425</v>
      </c>
      <c r="P2212" s="9">
        <f t="shared" si="204"/>
        <v>61.902777777777779</v>
      </c>
      <c r="Q2212" s="10" t="str">
        <f t="shared" si="205"/>
        <v>music</v>
      </c>
      <c r="R2212" s="10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6"/>
        <v>195.6</v>
      </c>
      <c r="P2213" s="9">
        <f t="shared" si="204"/>
        <v>40.75</v>
      </c>
      <c r="Q2213" s="10" t="str">
        <f t="shared" si="205"/>
        <v>music</v>
      </c>
      <c r="R2213" s="10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6"/>
        <v>114.38333333333333</v>
      </c>
      <c r="P2214" s="9">
        <f t="shared" si="204"/>
        <v>55.796747967479675</v>
      </c>
      <c r="Q2214" s="10" t="str">
        <f t="shared" si="205"/>
        <v>music</v>
      </c>
      <c r="R2214" s="10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6"/>
        <v>200</v>
      </c>
      <c r="P2215" s="9">
        <f t="shared" si="204"/>
        <v>10</v>
      </c>
      <c r="Q2215" s="10" t="str">
        <f t="shared" si="205"/>
        <v>music</v>
      </c>
      <c r="R2215" s="10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6"/>
        <v>292.50166666666667</v>
      </c>
      <c r="P2216" s="9">
        <f t="shared" si="204"/>
        <v>73.125416666666666</v>
      </c>
      <c r="Q2216" s="10" t="str">
        <f t="shared" si="205"/>
        <v>music</v>
      </c>
      <c r="R2216" s="10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6"/>
        <v>156.36363636363637</v>
      </c>
      <c r="P2217" s="9">
        <f t="shared" si="204"/>
        <v>26.060606060606062</v>
      </c>
      <c r="Q2217" s="10" t="str">
        <f t="shared" si="205"/>
        <v>music</v>
      </c>
      <c r="R2217" s="10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6"/>
        <v>105.66666666666666</v>
      </c>
      <c r="P2218" s="9">
        <f t="shared" si="204"/>
        <v>22.642857142857142</v>
      </c>
      <c r="Q2218" s="10" t="str">
        <f t="shared" si="205"/>
        <v>music</v>
      </c>
      <c r="R2218" s="10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6"/>
        <v>101.19047619047619</v>
      </c>
      <c r="P2219" s="9">
        <f t="shared" si="204"/>
        <v>47.222222222222221</v>
      </c>
      <c r="Q2219" s="10" t="str">
        <f t="shared" si="205"/>
        <v>music</v>
      </c>
      <c r="R2219" s="10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6"/>
        <v>122.833</v>
      </c>
      <c r="P2220" s="9">
        <f t="shared" si="204"/>
        <v>32.324473684210524</v>
      </c>
      <c r="Q2220" s="10" t="str">
        <f t="shared" si="205"/>
        <v>music</v>
      </c>
      <c r="R2220" s="1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6"/>
        <v>101.49999999999999</v>
      </c>
      <c r="P2221" s="9">
        <f t="shared" si="204"/>
        <v>53.421052631578945</v>
      </c>
      <c r="Q2221" s="10" t="str">
        <f t="shared" si="205"/>
        <v>music</v>
      </c>
      <c r="R2221" s="10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6"/>
        <v>101.14285714285714</v>
      </c>
      <c r="P2222" s="9">
        <f t="shared" si="204"/>
        <v>51.304347826086953</v>
      </c>
      <c r="Q2222" s="10" t="str">
        <f t="shared" si="205"/>
        <v>music</v>
      </c>
      <c r="R2222" s="10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6"/>
        <v>108.11999999999999</v>
      </c>
      <c r="P2223" s="9">
        <f t="shared" si="204"/>
        <v>37.197247706422019</v>
      </c>
      <c r="Q2223" s="10" t="str">
        <f t="shared" si="205"/>
        <v>games</v>
      </c>
      <c r="R2223" s="10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6"/>
        <v>162.6</v>
      </c>
      <c r="P2224" s="9">
        <f t="shared" si="204"/>
        <v>27.1</v>
      </c>
      <c r="Q2224" s="10" t="str">
        <f t="shared" si="205"/>
        <v>games</v>
      </c>
      <c r="R2224" s="10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6"/>
        <v>105.80000000000001</v>
      </c>
      <c r="P2225" s="9">
        <f t="shared" si="204"/>
        <v>206.31</v>
      </c>
      <c r="Q2225" s="10" t="str">
        <f t="shared" si="205"/>
        <v>games</v>
      </c>
      <c r="R2225" s="10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6"/>
        <v>243.15000000000003</v>
      </c>
      <c r="P2226" s="9">
        <f t="shared" si="204"/>
        <v>82.145270270270274</v>
      </c>
      <c r="Q2226" s="10" t="str">
        <f t="shared" si="205"/>
        <v>games</v>
      </c>
      <c r="R2226" s="10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6"/>
        <v>944.83338095238094</v>
      </c>
      <c r="P2227" s="9">
        <f t="shared" si="204"/>
        <v>164.79651993355483</v>
      </c>
      <c r="Q2227" s="10" t="str">
        <f t="shared" si="205"/>
        <v>games</v>
      </c>
      <c r="R2227" s="10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6"/>
        <v>108.46283333333334</v>
      </c>
      <c r="P2228" s="9">
        <f t="shared" si="204"/>
        <v>60.820280373831778</v>
      </c>
      <c r="Q2228" s="10" t="str">
        <f t="shared" si="205"/>
        <v>games</v>
      </c>
      <c r="R2228" s="10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6"/>
        <v>157.37692307692308</v>
      </c>
      <c r="P2229" s="9">
        <f t="shared" si="204"/>
        <v>67.970099667774093</v>
      </c>
      <c r="Q2229" s="10" t="str">
        <f t="shared" si="205"/>
        <v>games</v>
      </c>
      <c r="R2229" s="10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6"/>
        <v>1174.49</v>
      </c>
      <c r="P2230" s="9">
        <f t="shared" si="204"/>
        <v>81.561805555555551</v>
      </c>
      <c r="Q2230" s="10" t="str">
        <f t="shared" si="205"/>
        <v>games</v>
      </c>
      <c r="R2230" s="1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6"/>
        <v>171.04755366949576</v>
      </c>
      <c r="P2231" s="9">
        <f t="shared" si="204"/>
        <v>25.42547309833024</v>
      </c>
      <c r="Q2231" s="10" t="str">
        <f t="shared" si="205"/>
        <v>games</v>
      </c>
      <c r="R2231" s="10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6"/>
        <v>125.95294117647057</v>
      </c>
      <c r="P2232" s="9">
        <f t="shared" si="204"/>
        <v>21.497991967871485</v>
      </c>
      <c r="Q2232" s="10" t="str">
        <f t="shared" si="205"/>
        <v>games</v>
      </c>
      <c r="R2232" s="10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6"/>
        <v>1212.1296000000002</v>
      </c>
      <c r="P2233" s="9">
        <f t="shared" si="204"/>
        <v>27.226630727762803</v>
      </c>
      <c r="Q2233" s="10" t="str">
        <f t="shared" si="205"/>
        <v>games</v>
      </c>
      <c r="R2233" s="10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6"/>
        <v>495.8</v>
      </c>
      <c r="P2234" s="9">
        <f t="shared" si="204"/>
        <v>25.091093117408906</v>
      </c>
      <c r="Q2234" s="10" t="str">
        <f t="shared" si="205"/>
        <v>games</v>
      </c>
      <c r="R2234" s="10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6"/>
        <v>332.03999999999996</v>
      </c>
      <c r="P2235" s="9">
        <f t="shared" si="204"/>
        <v>21.230179028132991</v>
      </c>
      <c r="Q2235" s="10" t="str">
        <f t="shared" si="205"/>
        <v>games</v>
      </c>
      <c r="R2235" s="10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6"/>
        <v>1165</v>
      </c>
      <c r="P2236" s="9">
        <f t="shared" si="204"/>
        <v>41.607142857142854</v>
      </c>
      <c r="Q2236" s="10" t="str">
        <f t="shared" si="205"/>
        <v>games</v>
      </c>
      <c r="R2236" s="10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6"/>
        <v>153.3153846153846</v>
      </c>
      <c r="P2237" s="9">
        <f t="shared" si="204"/>
        <v>135.58503401360545</v>
      </c>
      <c r="Q2237" s="10" t="str">
        <f t="shared" si="205"/>
        <v>games</v>
      </c>
      <c r="R2237" s="10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6"/>
        <v>537.10714285714289</v>
      </c>
      <c r="P2238" s="9">
        <f t="shared" si="204"/>
        <v>22.116176470588236</v>
      </c>
      <c r="Q2238" s="10" t="str">
        <f t="shared" si="205"/>
        <v>games</v>
      </c>
      <c r="R2238" s="10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6"/>
        <v>352.92777777777775</v>
      </c>
      <c r="P2239" s="9">
        <f t="shared" si="204"/>
        <v>64.625635808748726</v>
      </c>
      <c r="Q2239" s="10" t="str">
        <f t="shared" si="205"/>
        <v>games</v>
      </c>
      <c r="R2239" s="10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6"/>
        <v>137.4</v>
      </c>
      <c r="P2240" s="9">
        <f t="shared" si="204"/>
        <v>69.569620253164558</v>
      </c>
      <c r="Q2240" s="10" t="str">
        <f t="shared" si="205"/>
        <v>games</v>
      </c>
      <c r="R2240" s="1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6"/>
        <v>128.02668</v>
      </c>
      <c r="P2241" s="9">
        <f t="shared" si="204"/>
        <v>75.133028169014082</v>
      </c>
      <c r="Q2241" s="10" t="str">
        <f t="shared" si="205"/>
        <v>games</v>
      </c>
      <c r="R2241" s="10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6"/>
        <v>270.68</v>
      </c>
      <c r="P2242" s="9">
        <f t="shared" ref="P2242:P2305" si="210">AVERAGE(PLEDGED/BACKERS_COUNT)</f>
        <v>140.97916666666666</v>
      </c>
      <c r="Q2242" s="10" t="str">
        <f t="shared" ref="Q2242:Q2305" si="211">LEFT(N2242,FIND("/",N2242)-1)</f>
        <v>games</v>
      </c>
      <c r="R2242" s="10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2">(E2243/D2243)*100</f>
        <v>806.4</v>
      </c>
      <c r="P2243" s="9">
        <f t="shared" si="210"/>
        <v>49.472392638036808</v>
      </c>
      <c r="Q2243" s="10" t="str">
        <f t="shared" si="211"/>
        <v>games</v>
      </c>
      <c r="R2243" s="10" t="str">
        <f t="shared" ref="R2243:R2306" si="213">RIGHT(N2243, LEN(N2243)-FIND("/", 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2"/>
        <v>1360.0976000000001</v>
      </c>
      <c r="P2244" s="9">
        <f t="shared" si="210"/>
        <v>53.865251485148519</v>
      </c>
      <c r="Q2244" s="10" t="str">
        <f t="shared" si="211"/>
        <v>games</v>
      </c>
      <c r="R2244" s="10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2"/>
        <v>930250</v>
      </c>
      <c r="P2245" s="9">
        <f t="shared" si="210"/>
        <v>4.5712530712530715</v>
      </c>
      <c r="Q2245" s="10" t="str">
        <f t="shared" si="211"/>
        <v>games</v>
      </c>
      <c r="R2245" s="10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2"/>
        <v>377.02</v>
      </c>
      <c r="P2246" s="9">
        <f t="shared" si="210"/>
        <v>65.00344827586207</v>
      </c>
      <c r="Q2246" s="10" t="str">
        <f t="shared" si="211"/>
        <v>games</v>
      </c>
      <c r="R2246" s="10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2"/>
        <v>2647.0250000000001</v>
      </c>
      <c r="P2247" s="9">
        <f t="shared" si="210"/>
        <v>53.475252525252522</v>
      </c>
      <c r="Q2247" s="10" t="str">
        <f t="shared" si="211"/>
        <v>games</v>
      </c>
      <c r="R2247" s="10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2"/>
        <v>100.12</v>
      </c>
      <c r="P2248" s="9">
        <f t="shared" si="210"/>
        <v>43.912280701754383</v>
      </c>
      <c r="Q2248" s="10" t="str">
        <f t="shared" si="211"/>
        <v>games</v>
      </c>
      <c r="R2248" s="10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2"/>
        <v>104.45405405405405</v>
      </c>
      <c r="P2249" s="9">
        <f t="shared" si="210"/>
        <v>50.852631578947367</v>
      </c>
      <c r="Q2249" s="10" t="str">
        <f t="shared" si="211"/>
        <v>games</v>
      </c>
      <c r="R2249" s="10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2"/>
        <v>107.21428571428571</v>
      </c>
      <c r="P2250" s="9">
        <f t="shared" si="210"/>
        <v>58.6328125</v>
      </c>
      <c r="Q2250" s="10" t="str">
        <f t="shared" si="211"/>
        <v>games</v>
      </c>
      <c r="R2250" s="1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2"/>
        <v>168.77142857142857</v>
      </c>
      <c r="P2251" s="9">
        <f t="shared" si="210"/>
        <v>32.81666666666667</v>
      </c>
      <c r="Q2251" s="10" t="str">
        <f t="shared" si="211"/>
        <v>games</v>
      </c>
      <c r="R2251" s="10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2"/>
        <v>975.11200000000008</v>
      </c>
      <c r="P2252" s="9">
        <f t="shared" si="210"/>
        <v>426.93169877408059</v>
      </c>
      <c r="Q2252" s="10" t="str">
        <f t="shared" si="211"/>
        <v>games</v>
      </c>
      <c r="R2252" s="10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2"/>
        <v>134.44929411764704</v>
      </c>
      <c r="P2253" s="9">
        <f t="shared" si="210"/>
        <v>23.808729166666669</v>
      </c>
      <c r="Q2253" s="10" t="str">
        <f t="shared" si="211"/>
        <v>games</v>
      </c>
      <c r="R2253" s="10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2"/>
        <v>272.27777777777777</v>
      </c>
      <c r="P2254" s="9">
        <f t="shared" si="210"/>
        <v>98.413654618473899</v>
      </c>
      <c r="Q2254" s="10" t="str">
        <f t="shared" si="211"/>
        <v>games</v>
      </c>
      <c r="R2254" s="10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2"/>
        <v>112.6875</v>
      </c>
      <c r="P2255" s="9">
        <f t="shared" si="210"/>
        <v>107.32142857142857</v>
      </c>
      <c r="Q2255" s="10" t="str">
        <f t="shared" si="211"/>
        <v>games</v>
      </c>
      <c r="R2255" s="10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2"/>
        <v>459.8</v>
      </c>
      <c r="P2256" s="9">
        <f t="shared" si="210"/>
        <v>11.67005076142132</v>
      </c>
      <c r="Q2256" s="10" t="str">
        <f t="shared" si="211"/>
        <v>games</v>
      </c>
      <c r="R2256" s="10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2"/>
        <v>286.65822784810126</v>
      </c>
      <c r="P2257" s="9">
        <f t="shared" si="210"/>
        <v>41.782287822878232</v>
      </c>
      <c r="Q2257" s="10" t="str">
        <f t="shared" si="211"/>
        <v>games</v>
      </c>
      <c r="R2257" s="10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2"/>
        <v>222.70833333333334</v>
      </c>
      <c r="P2258" s="9">
        <f t="shared" si="210"/>
        <v>21.38</v>
      </c>
      <c r="Q2258" s="10" t="str">
        <f t="shared" si="211"/>
        <v>games</v>
      </c>
      <c r="R2258" s="10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2"/>
        <v>636.14</v>
      </c>
      <c r="P2259" s="9">
        <f t="shared" si="210"/>
        <v>94.103550295857985</v>
      </c>
      <c r="Q2259" s="10" t="str">
        <f t="shared" si="211"/>
        <v>games</v>
      </c>
      <c r="R2259" s="10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2"/>
        <v>146.5</v>
      </c>
      <c r="P2260" s="9">
        <f t="shared" si="210"/>
        <v>15.721951219512196</v>
      </c>
      <c r="Q2260" s="10" t="str">
        <f t="shared" si="211"/>
        <v>games</v>
      </c>
      <c r="R2260" s="1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2"/>
        <v>1867.1</v>
      </c>
      <c r="P2261" s="9">
        <f t="shared" si="210"/>
        <v>90.635922330097088</v>
      </c>
      <c r="Q2261" s="10" t="str">
        <f t="shared" si="211"/>
        <v>games</v>
      </c>
      <c r="R2261" s="10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2"/>
        <v>326.92</v>
      </c>
      <c r="P2262" s="9">
        <f t="shared" si="210"/>
        <v>97.297619047619051</v>
      </c>
      <c r="Q2262" s="10" t="str">
        <f t="shared" si="211"/>
        <v>games</v>
      </c>
      <c r="R2262" s="10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2"/>
        <v>779.5</v>
      </c>
      <c r="P2263" s="9">
        <f t="shared" si="210"/>
        <v>37.11904761904762</v>
      </c>
      <c r="Q2263" s="10" t="str">
        <f t="shared" si="211"/>
        <v>games</v>
      </c>
      <c r="R2263" s="10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2"/>
        <v>154.15151515151516</v>
      </c>
      <c r="P2264" s="9">
        <f t="shared" si="210"/>
        <v>28.104972375690608</v>
      </c>
      <c r="Q2264" s="10" t="str">
        <f t="shared" si="211"/>
        <v>games</v>
      </c>
      <c r="R2264" s="10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2"/>
        <v>115.54666666666667</v>
      </c>
      <c r="P2265" s="9">
        <f t="shared" si="210"/>
        <v>144.43333333333334</v>
      </c>
      <c r="Q2265" s="10" t="str">
        <f t="shared" si="211"/>
        <v>games</v>
      </c>
      <c r="R2265" s="10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2"/>
        <v>180.03333333333333</v>
      </c>
      <c r="P2266" s="9">
        <f t="shared" si="210"/>
        <v>24.274157303370785</v>
      </c>
      <c r="Q2266" s="10" t="str">
        <f t="shared" si="211"/>
        <v>games</v>
      </c>
      <c r="R2266" s="10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2"/>
        <v>298.5</v>
      </c>
      <c r="P2267" s="9">
        <f t="shared" si="210"/>
        <v>35.117647058823529</v>
      </c>
      <c r="Q2267" s="10" t="str">
        <f t="shared" si="211"/>
        <v>games</v>
      </c>
      <c r="R2267" s="10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2"/>
        <v>320.26666666666665</v>
      </c>
      <c r="P2268" s="9">
        <f t="shared" si="210"/>
        <v>24.762886597938145</v>
      </c>
      <c r="Q2268" s="10" t="str">
        <f t="shared" si="211"/>
        <v>games</v>
      </c>
      <c r="R2268" s="10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2"/>
        <v>380.52499999999998</v>
      </c>
      <c r="P2269" s="9">
        <f t="shared" si="210"/>
        <v>188.37871287128712</v>
      </c>
      <c r="Q2269" s="10" t="str">
        <f t="shared" si="211"/>
        <v>games</v>
      </c>
      <c r="R2269" s="10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2"/>
        <v>102.60000000000001</v>
      </c>
      <c r="P2270" s="9">
        <f t="shared" si="210"/>
        <v>148.08247422680412</v>
      </c>
      <c r="Q2270" s="10" t="str">
        <f t="shared" si="211"/>
        <v>games</v>
      </c>
      <c r="R2270" s="1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2"/>
        <v>1801.64</v>
      </c>
      <c r="P2271" s="9">
        <f t="shared" si="210"/>
        <v>49.934589800443462</v>
      </c>
      <c r="Q2271" s="10" t="str">
        <f t="shared" si="211"/>
        <v>games</v>
      </c>
      <c r="R2271" s="10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2"/>
        <v>720.24800000000005</v>
      </c>
      <c r="P2272" s="9">
        <f t="shared" si="210"/>
        <v>107.82155688622754</v>
      </c>
      <c r="Q2272" s="10" t="str">
        <f t="shared" si="211"/>
        <v>games</v>
      </c>
      <c r="R2272" s="10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2"/>
        <v>283.09000000000003</v>
      </c>
      <c r="P2273" s="9">
        <f t="shared" si="210"/>
        <v>42.63403614457831</v>
      </c>
      <c r="Q2273" s="10" t="str">
        <f t="shared" si="211"/>
        <v>games</v>
      </c>
      <c r="R2273" s="10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2"/>
        <v>1356.6000000000001</v>
      </c>
      <c r="P2274" s="9">
        <f t="shared" si="210"/>
        <v>14.370762711864407</v>
      </c>
      <c r="Q2274" s="10" t="str">
        <f t="shared" si="211"/>
        <v>games</v>
      </c>
      <c r="R2274" s="10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2"/>
        <v>220.35999999999999</v>
      </c>
      <c r="P2275" s="9">
        <f t="shared" si="210"/>
        <v>37.476190476190474</v>
      </c>
      <c r="Q2275" s="10" t="str">
        <f t="shared" si="211"/>
        <v>games</v>
      </c>
      <c r="R2275" s="10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2"/>
        <v>119.6</v>
      </c>
      <c r="P2276" s="9">
        <f t="shared" si="210"/>
        <v>30.202020202020201</v>
      </c>
      <c r="Q2276" s="10" t="str">
        <f t="shared" si="211"/>
        <v>games</v>
      </c>
      <c r="R2276" s="10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2"/>
        <v>407.76923076923077</v>
      </c>
      <c r="P2277" s="9">
        <f t="shared" si="210"/>
        <v>33.550632911392405</v>
      </c>
      <c r="Q2277" s="10" t="str">
        <f t="shared" si="211"/>
        <v>games</v>
      </c>
      <c r="R2277" s="10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2"/>
        <v>105.81826105905425</v>
      </c>
      <c r="P2278" s="9">
        <f t="shared" si="210"/>
        <v>64.74666666666667</v>
      </c>
      <c r="Q2278" s="10" t="str">
        <f t="shared" si="211"/>
        <v>games</v>
      </c>
      <c r="R2278" s="10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2"/>
        <v>141.08235294117648</v>
      </c>
      <c r="P2279" s="9">
        <f t="shared" si="210"/>
        <v>57.932367149758456</v>
      </c>
      <c r="Q2279" s="10" t="str">
        <f t="shared" si="211"/>
        <v>games</v>
      </c>
      <c r="R2279" s="10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2"/>
        <v>270.7</v>
      </c>
      <c r="P2280" s="9">
        <f t="shared" si="210"/>
        <v>53.078431372549019</v>
      </c>
      <c r="Q2280" s="10" t="str">
        <f t="shared" si="211"/>
        <v>games</v>
      </c>
      <c r="R2280" s="1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2"/>
        <v>153.80000000000001</v>
      </c>
      <c r="P2281" s="9">
        <f t="shared" si="210"/>
        <v>48.0625</v>
      </c>
      <c r="Q2281" s="10" t="str">
        <f t="shared" si="211"/>
        <v>games</v>
      </c>
      <c r="R2281" s="10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2"/>
        <v>403.57653061224488</v>
      </c>
      <c r="P2282" s="9">
        <f t="shared" si="210"/>
        <v>82.396874999999994</v>
      </c>
      <c r="Q2282" s="10" t="str">
        <f t="shared" si="211"/>
        <v>games</v>
      </c>
      <c r="R2282" s="10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2"/>
        <v>185</v>
      </c>
      <c r="P2283" s="9">
        <f t="shared" si="210"/>
        <v>50.454545454545453</v>
      </c>
      <c r="Q2283" s="10" t="str">
        <f t="shared" si="211"/>
        <v>music</v>
      </c>
      <c r="R2283" s="10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2"/>
        <v>185.33333333333331</v>
      </c>
      <c r="P2284" s="9">
        <f t="shared" si="210"/>
        <v>115.83333333333333</v>
      </c>
      <c r="Q2284" s="10" t="str">
        <f t="shared" si="211"/>
        <v>music</v>
      </c>
      <c r="R2284" s="10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2"/>
        <v>100.85533333333332</v>
      </c>
      <c r="P2285" s="9">
        <f t="shared" si="210"/>
        <v>63.03458333333333</v>
      </c>
      <c r="Q2285" s="10" t="str">
        <f t="shared" si="211"/>
        <v>music</v>
      </c>
      <c r="R2285" s="10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2"/>
        <v>106.22116666666668</v>
      </c>
      <c r="P2286" s="9">
        <f t="shared" si="210"/>
        <v>108.02152542372882</v>
      </c>
      <c r="Q2286" s="10" t="str">
        <f t="shared" si="211"/>
        <v>music</v>
      </c>
      <c r="R2286" s="10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2"/>
        <v>121.36666666666667</v>
      </c>
      <c r="P2287" s="9">
        <f t="shared" si="210"/>
        <v>46.088607594936711</v>
      </c>
      <c r="Q2287" s="10" t="str">
        <f t="shared" si="211"/>
        <v>music</v>
      </c>
      <c r="R2287" s="10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2"/>
        <v>100.06666666666666</v>
      </c>
      <c r="P2288" s="9">
        <f t="shared" si="210"/>
        <v>107.21428571428571</v>
      </c>
      <c r="Q2288" s="10" t="str">
        <f t="shared" si="211"/>
        <v>music</v>
      </c>
      <c r="R2288" s="10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2"/>
        <v>119.97755555555555</v>
      </c>
      <c r="P2289" s="9">
        <f t="shared" si="210"/>
        <v>50.9338679245283</v>
      </c>
      <c r="Q2289" s="10" t="str">
        <f t="shared" si="211"/>
        <v>music</v>
      </c>
      <c r="R2289" s="10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2"/>
        <v>100.1</v>
      </c>
      <c r="P2290" s="9">
        <f t="shared" si="210"/>
        <v>40.04</v>
      </c>
      <c r="Q2290" s="10" t="str">
        <f t="shared" si="211"/>
        <v>music</v>
      </c>
      <c r="R2290" s="1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2"/>
        <v>107.4</v>
      </c>
      <c r="P2291" s="9">
        <f t="shared" si="210"/>
        <v>64.44</v>
      </c>
      <c r="Q2291" s="10" t="str">
        <f t="shared" si="211"/>
        <v>music</v>
      </c>
      <c r="R2291" s="10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2"/>
        <v>104.06666666666666</v>
      </c>
      <c r="P2292" s="9">
        <f t="shared" si="210"/>
        <v>53.827586206896555</v>
      </c>
      <c r="Q2292" s="10" t="str">
        <f t="shared" si="211"/>
        <v>music</v>
      </c>
      <c r="R2292" s="10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2"/>
        <v>172.8</v>
      </c>
      <c r="P2293" s="9">
        <f t="shared" si="210"/>
        <v>100.46511627906976</v>
      </c>
      <c r="Q2293" s="10" t="str">
        <f t="shared" si="211"/>
        <v>music</v>
      </c>
      <c r="R2293" s="10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2"/>
        <v>107.2505</v>
      </c>
      <c r="P2294" s="9">
        <f t="shared" si="210"/>
        <v>46.630652173913049</v>
      </c>
      <c r="Q2294" s="10" t="str">
        <f t="shared" si="211"/>
        <v>music</v>
      </c>
      <c r="R2294" s="10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2"/>
        <v>108.23529411764706</v>
      </c>
      <c r="P2295" s="9">
        <f t="shared" si="210"/>
        <v>34.074074074074076</v>
      </c>
      <c r="Q2295" s="10" t="str">
        <f t="shared" si="211"/>
        <v>music</v>
      </c>
      <c r="R2295" s="10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2"/>
        <v>146.08079999999998</v>
      </c>
      <c r="P2296" s="9">
        <f t="shared" si="210"/>
        <v>65.214642857142863</v>
      </c>
      <c r="Q2296" s="10" t="str">
        <f t="shared" si="211"/>
        <v>music</v>
      </c>
      <c r="R2296" s="10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2"/>
        <v>125.25</v>
      </c>
      <c r="P2297" s="9">
        <f t="shared" si="210"/>
        <v>44.205882352941174</v>
      </c>
      <c r="Q2297" s="10" t="str">
        <f t="shared" si="211"/>
        <v>music</v>
      </c>
      <c r="R2297" s="10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2"/>
        <v>149.07142857142856</v>
      </c>
      <c r="P2298" s="9">
        <f t="shared" si="210"/>
        <v>71.965517241379317</v>
      </c>
      <c r="Q2298" s="10" t="str">
        <f t="shared" si="211"/>
        <v>music</v>
      </c>
      <c r="R2298" s="10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2"/>
        <v>100.6</v>
      </c>
      <c r="P2299" s="9">
        <f t="shared" si="210"/>
        <v>52.94736842105263</v>
      </c>
      <c r="Q2299" s="10" t="str">
        <f t="shared" si="211"/>
        <v>music</v>
      </c>
      <c r="R2299" s="10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2"/>
        <v>105.07333333333332</v>
      </c>
      <c r="P2300" s="9">
        <f t="shared" si="210"/>
        <v>109.45138888888889</v>
      </c>
      <c r="Q2300" s="10" t="str">
        <f t="shared" si="211"/>
        <v>music</v>
      </c>
      <c r="R2300" s="1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2"/>
        <v>350.16666666666663</v>
      </c>
      <c r="P2301" s="9">
        <f t="shared" si="210"/>
        <v>75.035714285714292</v>
      </c>
      <c r="Q2301" s="10" t="str">
        <f t="shared" si="211"/>
        <v>music</v>
      </c>
      <c r="R2301" s="10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2"/>
        <v>101.25</v>
      </c>
      <c r="P2302" s="9">
        <f t="shared" si="210"/>
        <v>115.71428571428571</v>
      </c>
      <c r="Q2302" s="10" t="str">
        <f t="shared" si="211"/>
        <v>music</v>
      </c>
      <c r="R2302" s="10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2"/>
        <v>133.6044</v>
      </c>
      <c r="P2303" s="9">
        <f t="shared" si="210"/>
        <v>31.659810426540286</v>
      </c>
      <c r="Q2303" s="10" t="str">
        <f t="shared" si="211"/>
        <v>music</v>
      </c>
      <c r="R2303" s="10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2"/>
        <v>170.65217391304347</v>
      </c>
      <c r="P2304" s="9">
        <f t="shared" si="210"/>
        <v>46.176470588235297</v>
      </c>
      <c r="Q2304" s="10" t="str">
        <f t="shared" si="211"/>
        <v>music</v>
      </c>
      <c r="R2304" s="10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2"/>
        <v>109.35829457364341</v>
      </c>
      <c r="P2305" s="9">
        <f t="shared" si="210"/>
        <v>68.481650485436887</v>
      </c>
      <c r="Q2305" s="10" t="str">
        <f t="shared" si="211"/>
        <v>music</v>
      </c>
      <c r="R2305" s="10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2"/>
        <v>100.70033333333335</v>
      </c>
      <c r="P2306" s="9">
        <f t="shared" ref="P2306:P2369" si="216">AVERAGE(PLEDGED/BACKERS_COUNT)</f>
        <v>53.469203539823013</v>
      </c>
      <c r="Q2306" s="10" t="str">
        <f t="shared" ref="Q2306:Q2369" si="217">LEFT(N2306,FIND("/",N2306)-1)</f>
        <v>music</v>
      </c>
      <c r="R2306" s="10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8">(E2307/D2307)*100</f>
        <v>101.22777777777779</v>
      </c>
      <c r="P2307" s="9">
        <f t="shared" si="216"/>
        <v>109.10778443113773</v>
      </c>
      <c r="Q2307" s="10" t="str">
        <f t="shared" si="217"/>
        <v>music</v>
      </c>
      <c r="R2307" s="10" t="str">
        <f t="shared" ref="R2307:R2370" si="219">RIGHT(N2307, LEN(N2307)-FIND("/", 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8"/>
        <v>106.75857142857143</v>
      </c>
      <c r="P2308" s="9">
        <f t="shared" si="216"/>
        <v>51.185616438356163</v>
      </c>
      <c r="Q2308" s="10" t="str">
        <f t="shared" si="217"/>
        <v>music</v>
      </c>
      <c r="R2308" s="10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8"/>
        <v>106.65777537961894</v>
      </c>
      <c r="P2309" s="9">
        <f t="shared" si="216"/>
        <v>27.936800000000002</v>
      </c>
      <c r="Q2309" s="10" t="str">
        <f t="shared" si="217"/>
        <v>music</v>
      </c>
      <c r="R2309" s="10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8"/>
        <v>101.30622</v>
      </c>
      <c r="P2310" s="9">
        <f t="shared" si="216"/>
        <v>82.496921824104234</v>
      </c>
      <c r="Q2310" s="10" t="str">
        <f t="shared" si="217"/>
        <v>music</v>
      </c>
      <c r="R2310" s="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8"/>
        <v>106.67450000000001</v>
      </c>
      <c r="P2311" s="9">
        <f t="shared" si="216"/>
        <v>59.817476635514019</v>
      </c>
      <c r="Q2311" s="10" t="str">
        <f t="shared" si="217"/>
        <v>music</v>
      </c>
      <c r="R2311" s="10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8"/>
        <v>428.83978378378379</v>
      </c>
      <c r="P2312" s="9">
        <f t="shared" si="216"/>
        <v>64.816470588235291</v>
      </c>
      <c r="Q2312" s="10" t="str">
        <f t="shared" si="217"/>
        <v>music</v>
      </c>
      <c r="R2312" s="10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8"/>
        <v>104.11111111111111</v>
      </c>
      <c r="P2313" s="9">
        <f t="shared" si="216"/>
        <v>90.09615384615384</v>
      </c>
      <c r="Q2313" s="10" t="str">
        <f t="shared" si="217"/>
        <v>music</v>
      </c>
      <c r="R2313" s="10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8"/>
        <v>107.86666666666666</v>
      </c>
      <c r="P2314" s="9">
        <f t="shared" si="216"/>
        <v>40.962025316455694</v>
      </c>
      <c r="Q2314" s="10" t="str">
        <f t="shared" si="217"/>
        <v>music</v>
      </c>
      <c r="R2314" s="10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8"/>
        <v>175.84040000000002</v>
      </c>
      <c r="P2315" s="9">
        <f t="shared" si="216"/>
        <v>56.000127388535034</v>
      </c>
      <c r="Q2315" s="10" t="str">
        <f t="shared" si="217"/>
        <v>music</v>
      </c>
      <c r="R2315" s="10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8"/>
        <v>156.97</v>
      </c>
      <c r="P2316" s="9">
        <f t="shared" si="216"/>
        <v>37.672800000000002</v>
      </c>
      <c r="Q2316" s="10" t="str">
        <f t="shared" si="217"/>
        <v>music</v>
      </c>
      <c r="R2316" s="10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8"/>
        <v>102.60000000000001</v>
      </c>
      <c r="P2317" s="9">
        <f t="shared" si="216"/>
        <v>40.078125</v>
      </c>
      <c r="Q2317" s="10" t="str">
        <f t="shared" si="217"/>
        <v>music</v>
      </c>
      <c r="R2317" s="10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8"/>
        <v>104.04266666666666</v>
      </c>
      <c r="P2318" s="9">
        <f t="shared" si="216"/>
        <v>78.031999999999996</v>
      </c>
      <c r="Q2318" s="10" t="str">
        <f t="shared" si="217"/>
        <v>music</v>
      </c>
      <c r="R2318" s="10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8"/>
        <v>104</v>
      </c>
      <c r="P2319" s="9">
        <f t="shared" si="216"/>
        <v>18.90909090909091</v>
      </c>
      <c r="Q2319" s="10" t="str">
        <f t="shared" si="217"/>
        <v>music</v>
      </c>
      <c r="R2319" s="10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8"/>
        <v>121.05999999999999</v>
      </c>
      <c r="P2320" s="9">
        <f t="shared" si="216"/>
        <v>37.134969325153371</v>
      </c>
      <c r="Q2320" s="10" t="str">
        <f t="shared" si="217"/>
        <v>music</v>
      </c>
      <c r="R2320" s="1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8"/>
        <v>107.69999999999999</v>
      </c>
      <c r="P2321" s="9">
        <f t="shared" si="216"/>
        <v>41.961038961038959</v>
      </c>
      <c r="Q2321" s="10" t="str">
        <f t="shared" si="217"/>
        <v>music</v>
      </c>
      <c r="R2321" s="10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8"/>
        <v>108.66</v>
      </c>
      <c r="P2322" s="9">
        <f t="shared" si="216"/>
        <v>61.044943820224717</v>
      </c>
      <c r="Q2322" s="10" t="str">
        <f t="shared" si="217"/>
        <v>music</v>
      </c>
      <c r="R2322" s="10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8"/>
        <v>39.120962394619681</v>
      </c>
      <c r="P2323" s="9">
        <f t="shared" si="216"/>
        <v>64.53125</v>
      </c>
      <c r="Q2323" s="10" t="str">
        <f t="shared" si="217"/>
        <v>food</v>
      </c>
      <c r="R2323" s="10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8"/>
        <v>3.1481481481481479</v>
      </c>
      <c r="P2324" s="9">
        <f t="shared" si="216"/>
        <v>21.25</v>
      </c>
      <c r="Q2324" s="10" t="str">
        <f t="shared" si="217"/>
        <v>food</v>
      </c>
      <c r="R2324" s="10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8"/>
        <v>48</v>
      </c>
      <c r="P2325" s="9">
        <f t="shared" si="216"/>
        <v>30</v>
      </c>
      <c r="Q2325" s="10" t="str">
        <f t="shared" si="217"/>
        <v>food</v>
      </c>
      <c r="R2325" s="10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8"/>
        <v>20.733333333333334</v>
      </c>
      <c r="P2326" s="9">
        <f t="shared" si="216"/>
        <v>25.491803278688526</v>
      </c>
      <c r="Q2326" s="10" t="str">
        <f t="shared" si="217"/>
        <v>food</v>
      </c>
      <c r="R2326" s="10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8"/>
        <v>8</v>
      </c>
      <c r="P2327" s="9">
        <f t="shared" si="216"/>
        <v>11.428571428571429</v>
      </c>
      <c r="Q2327" s="10" t="str">
        <f t="shared" si="217"/>
        <v>food</v>
      </c>
      <c r="R2327" s="10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8"/>
        <v>0.72</v>
      </c>
      <c r="P2328" s="9">
        <f t="shared" si="216"/>
        <v>108</v>
      </c>
      <c r="Q2328" s="10" t="str">
        <f t="shared" si="217"/>
        <v>food</v>
      </c>
      <c r="R2328" s="10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8"/>
        <v>526.09431428571429</v>
      </c>
      <c r="P2329" s="9">
        <f t="shared" si="216"/>
        <v>54.883162444113267</v>
      </c>
      <c r="Q2329" s="10" t="str">
        <f t="shared" si="217"/>
        <v>food</v>
      </c>
      <c r="R2329" s="10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8"/>
        <v>254.45000000000002</v>
      </c>
      <c r="P2330" s="9">
        <f t="shared" si="216"/>
        <v>47.383612662942269</v>
      </c>
      <c r="Q2330" s="10" t="str">
        <f t="shared" si="217"/>
        <v>food</v>
      </c>
      <c r="R2330" s="1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8"/>
        <v>105.91999999999999</v>
      </c>
      <c r="P2331" s="9">
        <f t="shared" si="216"/>
        <v>211.84</v>
      </c>
      <c r="Q2331" s="10" t="str">
        <f t="shared" si="217"/>
        <v>food</v>
      </c>
      <c r="R2331" s="10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8"/>
        <v>102.42285714285715</v>
      </c>
      <c r="P2332" s="9">
        <f t="shared" si="216"/>
        <v>219.92638036809817</v>
      </c>
      <c r="Q2332" s="10" t="str">
        <f t="shared" si="217"/>
        <v>food</v>
      </c>
      <c r="R2332" s="10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8"/>
        <v>144.31375</v>
      </c>
      <c r="P2333" s="9">
        <f t="shared" si="216"/>
        <v>40.795406360424032</v>
      </c>
      <c r="Q2333" s="10" t="str">
        <f t="shared" si="217"/>
        <v>food</v>
      </c>
      <c r="R2333" s="10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8"/>
        <v>106.30800000000001</v>
      </c>
      <c r="P2334" s="9">
        <f t="shared" si="216"/>
        <v>75.502840909090907</v>
      </c>
      <c r="Q2334" s="10" t="str">
        <f t="shared" si="217"/>
        <v>food</v>
      </c>
      <c r="R2334" s="10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8"/>
        <v>212.16666666666666</v>
      </c>
      <c r="P2335" s="9">
        <f t="shared" si="216"/>
        <v>13.542553191489361</v>
      </c>
      <c r="Q2335" s="10" t="str">
        <f t="shared" si="217"/>
        <v>food</v>
      </c>
      <c r="R2335" s="10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8"/>
        <v>101.95</v>
      </c>
      <c r="P2336" s="9">
        <f t="shared" si="216"/>
        <v>60.865671641791046</v>
      </c>
      <c r="Q2336" s="10" t="str">
        <f t="shared" si="217"/>
        <v>food</v>
      </c>
      <c r="R2336" s="10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8"/>
        <v>102.27200000000001</v>
      </c>
      <c r="P2337" s="9">
        <f t="shared" si="216"/>
        <v>115.69230769230769</v>
      </c>
      <c r="Q2337" s="10" t="str">
        <f t="shared" si="217"/>
        <v>food</v>
      </c>
      <c r="R2337" s="10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8"/>
        <v>520.73254999999995</v>
      </c>
      <c r="P2338" s="9">
        <f t="shared" si="216"/>
        <v>48.104623556581984</v>
      </c>
      <c r="Q2338" s="10" t="str">
        <f t="shared" si="217"/>
        <v>food</v>
      </c>
      <c r="R2338" s="10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8"/>
        <v>110.65833333333333</v>
      </c>
      <c r="P2339" s="9">
        <f t="shared" si="216"/>
        <v>74.184357541899445</v>
      </c>
      <c r="Q2339" s="10" t="str">
        <f t="shared" si="217"/>
        <v>food</v>
      </c>
      <c r="R2339" s="10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8"/>
        <v>101.14333333333335</v>
      </c>
      <c r="P2340" s="9">
        <f t="shared" si="216"/>
        <v>123.34552845528455</v>
      </c>
      <c r="Q2340" s="10" t="str">
        <f t="shared" si="217"/>
        <v>food</v>
      </c>
      <c r="R2340" s="1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8"/>
        <v>294.20799999999997</v>
      </c>
      <c r="P2341" s="9">
        <f t="shared" si="216"/>
        <v>66.623188405797094</v>
      </c>
      <c r="Q2341" s="10" t="str">
        <f t="shared" si="217"/>
        <v>food</v>
      </c>
      <c r="R2341" s="10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8"/>
        <v>105.77749999999999</v>
      </c>
      <c r="P2342" s="9">
        <f t="shared" si="216"/>
        <v>104.99007444168734</v>
      </c>
      <c r="Q2342" s="10" t="str">
        <f t="shared" si="217"/>
        <v>food</v>
      </c>
      <c r="R2342" s="10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8"/>
        <v>0</v>
      </c>
      <c r="P2343" s="9" t="e">
        <f t="shared" si="216"/>
        <v>#DIV/0!</v>
      </c>
      <c r="Q2343" s="10" t="str">
        <f t="shared" si="217"/>
        <v>technology</v>
      </c>
      <c r="R2343" s="10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8"/>
        <v>0</v>
      </c>
      <c r="P2344" s="9" t="e">
        <f t="shared" si="216"/>
        <v>#DIV/0!</v>
      </c>
      <c r="Q2344" s="10" t="str">
        <f t="shared" si="217"/>
        <v>technology</v>
      </c>
      <c r="R2344" s="10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3.2" hidden="1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8"/>
        <v>3</v>
      </c>
      <c r="P2345" s="9">
        <f t="shared" si="216"/>
        <v>300</v>
      </c>
      <c r="Q2345" s="10" t="str">
        <f t="shared" si="217"/>
        <v>technology</v>
      </c>
      <c r="R2345" s="10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8"/>
        <v>0.1</v>
      </c>
      <c r="P2346" s="9">
        <f t="shared" si="216"/>
        <v>1</v>
      </c>
      <c r="Q2346" s="10" t="str">
        <f t="shared" si="217"/>
        <v>technology</v>
      </c>
      <c r="R2346" s="10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8"/>
        <v>0</v>
      </c>
      <c r="P2347" s="9" t="e">
        <f t="shared" si="216"/>
        <v>#DIV/0!</v>
      </c>
      <c r="Q2347" s="10" t="str">
        <f t="shared" si="217"/>
        <v>technology</v>
      </c>
      <c r="R2347" s="10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2" hidden="1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8"/>
        <v>6.5000000000000002E-2</v>
      </c>
      <c r="P2348" s="9">
        <f t="shared" si="216"/>
        <v>13</v>
      </c>
      <c r="Q2348" s="10" t="str">
        <f t="shared" si="217"/>
        <v>technology</v>
      </c>
      <c r="R2348" s="10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8"/>
        <v>1.5</v>
      </c>
      <c r="P2349" s="9">
        <f t="shared" si="216"/>
        <v>15</v>
      </c>
      <c r="Q2349" s="10" t="str">
        <f t="shared" si="217"/>
        <v>technology</v>
      </c>
      <c r="R2349" s="10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8"/>
        <v>0.38571428571428573</v>
      </c>
      <c r="P2350" s="9">
        <f t="shared" si="216"/>
        <v>54</v>
      </c>
      <c r="Q2350" s="10" t="str">
        <f t="shared" si="217"/>
        <v>technology</v>
      </c>
      <c r="R2350" s="1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8"/>
        <v>0</v>
      </c>
      <c r="P2351" s="9" t="e">
        <f t="shared" si="216"/>
        <v>#DIV/0!</v>
      </c>
      <c r="Q2351" s="10" t="str">
        <f t="shared" si="217"/>
        <v>technology</v>
      </c>
      <c r="R2351" s="10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8"/>
        <v>0</v>
      </c>
      <c r="P2352" s="9" t="e">
        <f t="shared" si="216"/>
        <v>#DIV/0!</v>
      </c>
      <c r="Q2352" s="10" t="str">
        <f t="shared" si="217"/>
        <v>technology</v>
      </c>
      <c r="R2352" s="10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8"/>
        <v>0.5714285714285714</v>
      </c>
      <c r="P2353" s="9">
        <f t="shared" si="216"/>
        <v>15.428571428571429</v>
      </c>
      <c r="Q2353" s="10" t="str">
        <f t="shared" si="217"/>
        <v>technology</v>
      </c>
      <c r="R2353" s="10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8"/>
        <v>0</v>
      </c>
      <c r="P2354" s="9" t="e">
        <f t="shared" si="216"/>
        <v>#DIV/0!</v>
      </c>
      <c r="Q2354" s="10" t="str">
        <f t="shared" si="217"/>
        <v>technology</v>
      </c>
      <c r="R2354" s="10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8"/>
        <v>0</v>
      </c>
      <c r="P2355" s="9" t="e">
        <f t="shared" si="216"/>
        <v>#DIV/0!</v>
      </c>
      <c r="Q2355" s="10" t="str">
        <f t="shared" si="217"/>
        <v>technology</v>
      </c>
      <c r="R2355" s="10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8"/>
        <v>7.1428571428571425E-2</v>
      </c>
      <c r="P2356" s="9">
        <f t="shared" si="216"/>
        <v>25</v>
      </c>
      <c r="Q2356" s="10" t="str">
        <f t="shared" si="217"/>
        <v>technology</v>
      </c>
      <c r="R2356" s="10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8"/>
        <v>0.6875</v>
      </c>
      <c r="P2357" s="9">
        <f t="shared" si="216"/>
        <v>27.5</v>
      </c>
      <c r="Q2357" s="10" t="str">
        <f t="shared" si="217"/>
        <v>technology</v>
      </c>
      <c r="R2357" s="10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8"/>
        <v>0</v>
      </c>
      <c r="P2358" s="9" t="e">
        <f t="shared" si="216"/>
        <v>#DIV/0!</v>
      </c>
      <c r="Q2358" s="10" t="str">
        <f t="shared" si="217"/>
        <v>technology</v>
      </c>
      <c r="R2358" s="10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8"/>
        <v>0</v>
      </c>
      <c r="P2359" s="9" t="e">
        <f t="shared" si="216"/>
        <v>#DIV/0!</v>
      </c>
      <c r="Q2359" s="10" t="str">
        <f t="shared" si="217"/>
        <v>technology</v>
      </c>
      <c r="R2359" s="10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8"/>
        <v>0</v>
      </c>
      <c r="P2360" s="9" t="e">
        <f t="shared" si="216"/>
        <v>#DIV/0!</v>
      </c>
      <c r="Q2360" s="10" t="str">
        <f t="shared" si="217"/>
        <v>technology</v>
      </c>
      <c r="R2360" s="1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2" hidden="1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8"/>
        <v>14.680000000000001</v>
      </c>
      <c r="P2361" s="9">
        <f t="shared" si="216"/>
        <v>367</v>
      </c>
      <c r="Q2361" s="10" t="str">
        <f t="shared" si="217"/>
        <v>technology</v>
      </c>
      <c r="R2361" s="10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8"/>
        <v>0.04</v>
      </c>
      <c r="P2362" s="9">
        <f t="shared" si="216"/>
        <v>2</v>
      </c>
      <c r="Q2362" s="10" t="str">
        <f t="shared" si="217"/>
        <v>technology</v>
      </c>
      <c r="R2362" s="10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8"/>
        <v>0</v>
      </c>
      <c r="P2363" s="9" t="e">
        <f t="shared" si="216"/>
        <v>#DIV/0!</v>
      </c>
      <c r="Q2363" s="10" t="str">
        <f t="shared" si="217"/>
        <v>technology</v>
      </c>
      <c r="R2363" s="10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2" hidden="1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8"/>
        <v>28.571428571428569</v>
      </c>
      <c r="P2364" s="9">
        <f t="shared" si="216"/>
        <v>60</v>
      </c>
      <c r="Q2364" s="10" t="str">
        <f t="shared" si="217"/>
        <v>technology</v>
      </c>
      <c r="R2364" s="10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8"/>
        <v>0</v>
      </c>
      <c r="P2365" s="9" t="e">
        <f t="shared" si="216"/>
        <v>#DIV/0!</v>
      </c>
      <c r="Q2365" s="10" t="str">
        <f t="shared" si="217"/>
        <v>technology</v>
      </c>
      <c r="R2365" s="10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8"/>
        <v>0</v>
      </c>
      <c r="P2366" s="9" t="e">
        <f t="shared" si="216"/>
        <v>#DIV/0!</v>
      </c>
      <c r="Q2366" s="10" t="str">
        <f t="shared" si="217"/>
        <v>technology</v>
      </c>
      <c r="R2366" s="10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8"/>
        <v>0</v>
      </c>
      <c r="P2367" s="9" t="e">
        <f t="shared" si="216"/>
        <v>#DIV/0!</v>
      </c>
      <c r="Q2367" s="10" t="str">
        <f t="shared" si="217"/>
        <v>technology</v>
      </c>
      <c r="R2367" s="10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8"/>
        <v>10.52</v>
      </c>
      <c r="P2368" s="9">
        <f t="shared" si="216"/>
        <v>97.407407407407405</v>
      </c>
      <c r="Q2368" s="10" t="str">
        <f t="shared" si="217"/>
        <v>technology</v>
      </c>
      <c r="R2368" s="10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8"/>
        <v>1.34</v>
      </c>
      <c r="P2369" s="9">
        <f t="shared" si="216"/>
        <v>47.857142857142854</v>
      </c>
      <c r="Q2369" s="10" t="str">
        <f t="shared" si="217"/>
        <v>technology</v>
      </c>
      <c r="R2369" s="10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2" hidden="1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8"/>
        <v>0.25</v>
      </c>
      <c r="P2370" s="9">
        <f t="shared" ref="P2370:P2433" si="222">AVERAGE(PLEDGED/BACKERS_COUNT)</f>
        <v>50</v>
      </c>
      <c r="Q2370" s="10" t="str">
        <f t="shared" ref="Q2370:Q2433" si="223">LEFT(N2370,FIND("/",N2370)-1)</f>
        <v>technology</v>
      </c>
      <c r="R2370" s="1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2" hidden="1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4">(E2371/D2371)*100</f>
        <v>0</v>
      </c>
      <c r="P2371" s="9" t="e">
        <f t="shared" si="222"/>
        <v>#DIV/0!</v>
      </c>
      <c r="Q2371" s="10" t="str">
        <f t="shared" si="223"/>
        <v>technology</v>
      </c>
      <c r="R2371" s="10" t="str">
        <f t="shared" ref="R2371:R2434" si="225">RIGHT(N2371, LEN(N2371)-FIND("/", 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4"/>
        <v>0.32800000000000001</v>
      </c>
      <c r="P2372" s="9">
        <f t="shared" si="222"/>
        <v>20.5</v>
      </c>
      <c r="Q2372" s="10" t="str">
        <f t="shared" si="223"/>
        <v>technology</v>
      </c>
      <c r="R2372" s="10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4"/>
        <v>0</v>
      </c>
      <c r="P2373" s="9" t="e">
        <f t="shared" si="222"/>
        <v>#DIV/0!</v>
      </c>
      <c r="Q2373" s="10" t="str">
        <f t="shared" si="223"/>
        <v>technology</v>
      </c>
      <c r="R2373" s="10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4"/>
        <v>3.2727272727272729</v>
      </c>
      <c r="P2374" s="9">
        <f t="shared" si="222"/>
        <v>30</v>
      </c>
      <c r="Q2374" s="10" t="str">
        <f t="shared" si="223"/>
        <v>technology</v>
      </c>
      <c r="R2374" s="10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4"/>
        <v>5.8823529411764705E-3</v>
      </c>
      <c r="P2375" s="9">
        <f t="shared" si="222"/>
        <v>50</v>
      </c>
      <c r="Q2375" s="10" t="str">
        <f t="shared" si="223"/>
        <v>technology</v>
      </c>
      <c r="R2375" s="10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4"/>
        <v>4.5454545454545456E-2</v>
      </c>
      <c r="P2376" s="9">
        <f t="shared" si="222"/>
        <v>10</v>
      </c>
      <c r="Q2376" s="10" t="str">
        <f t="shared" si="223"/>
        <v>technology</v>
      </c>
      <c r="R2376" s="10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4"/>
        <v>0</v>
      </c>
      <c r="P2377" s="9" t="e">
        <f t="shared" si="222"/>
        <v>#DIV/0!</v>
      </c>
      <c r="Q2377" s="10" t="str">
        <f t="shared" si="223"/>
        <v>technology</v>
      </c>
      <c r="R2377" s="10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4"/>
        <v>10.877666666666666</v>
      </c>
      <c r="P2378" s="9">
        <f t="shared" si="222"/>
        <v>81.582499999999996</v>
      </c>
      <c r="Q2378" s="10" t="str">
        <f t="shared" si="223"/>
        <v>technology</v>
      </c>
      <c r="R2378" s="10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4"/>
        <v>0</v>
      </c>
      <c r="P2379" s="9" t="e">
        <f t="shared" si="222"/>
        <v>#DIV/0!</v>
      </c>
      <c r="Q2379" s="10" t="str">
        <f t="shared" si="223"/>
        <v>technology</v>
      </c>
      <c r="R2379" s="10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2" hidden="1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4"/>
        <v>0</v>
      </c>
      <c r="P2380" s="9" t="e">
        <f t="shared" si="222"/>
        <v>#DIV/0!</v>
      </c>
      <c r="Q2380" s="10" t="str">
        <f t="shared" si="223"/>
        <v>technology</v>
      </c>
      <c r="R2380" s="1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4"/>
        <v>0</v>
      </c>
      <c r="P2381" s="9" t="e">
        <f t="shared" si="222"/>
        <v>#DIV/0!</v>
      </c>
      <c r="Q2381" s="10" t="str">
        <f t="shared" si="223"/>
        <v>technology</v>
      </c>
      <c r="R2381" s="10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4"/>
        <v>0.36666666666666664</v>
      </c>
      <c r="P2382" s="9">
        <f t="shared" si="222"/>
        <v>18.333333333333332</v>
      </c>
      <c r="Q2382" s="10" t="str">
        <f t="shared" si="223"/>
        <v>technology</v>
      </c>
      <c r="R2382" s="10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4"/>
        <v>1.8193398957730169</v>
      </c>
      <c r="P2383" s="9">
        <f t="shared" si="222"/>
        <v>224.42857142857142</v>
      </c>
      <c r="Q2383" s="10" t="str">
        <f t="shared" si="223"/>
        <v>technology</v>
      </c>
      <c r="R2383" s="10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4"/>
        <v>2.5</v>
      </c>
      <c r="P2384" s="9">
        <f t="shared" si="222"/>
        <v>37.5</v>
      </c>
      <c r="Q2384" s="10" t="str">
        <f t="shared" si="223"/>
        <v>technology</v>
      </c>
      <c r="R2384" s="10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4"/>
        <v>4.3499999999999996</v>
      </c>
      <c r="P2385" s="9">
        <f t="shared" si="222"/>
        <v>145</v>
      </c>
      <c r="Q2385" s="10" t="str">
        <f t="shared" si="223"/>
        <v>technology</v>
      </c>
      <c r="R2385" s="10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4"/>
        <v>0.8</v>
      </c>
      <c r="P2386" s="9">
        <f t="shared" si="222"/>
        <v>1</v>
      </c>
      <c r="Q2386" s="10" t="str">
        <f t="shared" si="223"/>
        <v>technology</v>
      </c>
      <c r="R2386" s="10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2" hidden="1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4"/>
        <v>1.2123076923076923</v>
      </c>
      <c r="P2387" s="9">
        <f t="shared" si="222"/>
        <v>112.57142857142857</v>
      </c>
      <c r="Q2387" s="10" t="str">
        <f t="shared" si="223"/>
        <v>technology</v>
      </c>
      <c r="R2387" s="10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4"/>
        <v>0</v>
      </c>
      <c r="P2388" s="9" t="e">
        <f t="shared" si="222"/>
        <v>#DIV/0!</v>
      </c>
      <c r="Q2388" s="10" t="str">
        <f t="shared" si="223"/>
        <v>technology</v>
      </c>
      <c r="R2388" s="10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4"/>
        <v>0.68399999999999994</v>
      </c>
      <c r="P2389" s="9">
        <f t="shared" si="222"/>
        <v>342</v>
      </c>
      <c r="Q2389" s="10" t="str">
        <f t="shared" si="223"/>
        <v>technology</v>
      </c>
      <c r="R2389" s="10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4"/>
        <v>1.2513513513513512</v>
      </c>
      <c r="P2390" s="9">
        <f t="shared" si="222"/>
        <v>57.875</v>
      </c>
      <c r="Q2390" s="10" t="str">
        <f t="shared" si="223"/>
        <v>technology</v>
      </c>
      <c r="R2390" s="1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4"/>
        <v>0.1875</v>
      </c>
      <c r="P2391" s="9">
        <f t="shared" si="222"/>
        <v>30</v>
      </c>
      <c r="Q2391" s="10" t="str">
        <f t="shared" si="223"/>
        <v>technology</v>
      </c>
      <c r="R2391" s="10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4"/>
        <v>0</v>
      </c>
      <c r="P2392" s="9" t="e">
        <f t="shared" si="222"/>
        <v>#DIV/0!</v>
      </c>
      <c r="Q2392" s="10" t="str">
        <f t="shared" si="223"/>
        <v>technology</v>
      </c>
      <c r="R2392" s="10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4"/>
        <v>0.125</v>
      </c>
      <c r="P2393" s="9">
        <f t="shared" si="222"/>
        <v>25</v>
      </c>
      <c r="Q2393" s="10" t="str">
        <f t="shared" si="223"/>
        <v>technology</v>
      </c>
      <c r="R2393" s="10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3.2" hidden="1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4"/>
        <v>0</v>
      </c>
      <c r="P2394" s="9" t="e">
        <f t="shared" si="222"/>
        <v>#DIV/0!</v>
      </c>
      <c r="Q2394" s="10" t="str">
        <f t="shared" si="223"/>
        <v>technology</v>
      </c>
      <c r="R2394" s="10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4"/>
        <v>0.05</v>
      </c>
      <c r="P2395" s="9">
        <f t="shared" si="222"/>
        <v>50</v>
      </c>
      <c r="Q2395" s="10" t="str">
        <f t="shared" si="223"/>
        <v>technology</v>
      </c>
      <c r="R2395" s="10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4"/>
        <v>0.06</v>
      </c>
      <c r="P2396" s="9">
        <f t="shared" si="222"/>
        <v>1.5</v>
      </c>
      <c r="Q2396" s="10" t="str">
        <f t="shared" si="223"/>
        <v>technology</v>
      </c>
      <c r="R2396" s="10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4"/>
        <v>0</v>
      </c>
      <c r="P2397" s="9" t="e">
        <f t="shared" si="222"/>
        <v>#DIV/0!</v>
      </c>
      <c r="Q2397" s="10" t="str">
        <f t="shared" si="223"/>
        <v>technology</v>
      </c>
      <c r="R2397" s="10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4"/>
        <v>0.2</v>
      </c>
      <c r="P2398" s="9">
        <f t="shared" si="222"/>
        <v>10</v>
      </c>
      <c r="Q2398" s="10" t="str">
        <f t="shared" si="223"/>
        <v>technology</v>
      </c>
      <c r="R2398" s="10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4"/>
        <v>0</v>
      </c>
      <c r="P2399" s="9" t="e">
        <f t="shared" si="222"/>
        <v>#DIV/0!</v>
      </c>
      <c r="Q2399" s="10" t="str">
        <f t="shared" si="223"/>
        <v>technology</v>
      </c>
      <c r="R2399" s="10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4"/>
        <v>0</v>
      </c>
      <c r="P2400" s="9" t="e">
        <f t="shared" si="222"/>
        <v>#DIV/0!</v>
      </c>
      <c r="Q2400" s="10" t="str">
        <f t="shared" si="223"/>
        <v>technology</v>
      </c>
      <c r="R2400" s="1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4"/>
        <v>0</v>
      </c>
      <c r="P2401" s="9" t="e">
        <f t="shared" si="222"/>
        <v>#DIV/0!</v>
      </c>
      <c r="Q2401" s="10" t="str">
        <f t="shared" si="223"/>
        <v>technology</v>
      </c>
      <c r="R2401" s="10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4"/>
        <v>0</v>
      </c>
      <c r="P2402" s="9" t="e">
        <f t="shared" si="222"/>
        <v>#DIV/0!</v>
      </c>
      <c r="Q2402" s="10" t="str">
        <f t="shared" si="223"/>
        <v>technology</v>
      </c>
      <c r="R2402" s="10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2" hidden="1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4"/>
        <v>0.71785714285714286</v>
      </c>
      <c r="P2403" s="9">
        <f t="shared" si="222"/>
        <v>22.333333333333332</v>
      </c>
      <c r="Q2403" s="10" t="str">
        <f t="shared" si="223"/>
        <v>food</v>
      </c>
      <c r="R2403" s="10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idden="1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4"/>
        <v>0.43333333333333329</v>
      </c>
      <c r="P2404" s="9">
        <f t="shared" si="222"/>
        <v>52</v>
      </c>
      <c r="Q2404" s="10" t="str">
        <f t="shared" si="223"/>
        <v>food</v>
      </c>
      <c r="R2404" s="10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2" hidden="1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4"/>
        <v>16.833333333333332</v>
      </c>
      <c r="P2405" s="9">
        <f t="shared" si="222"/>
        <v>16.833333333333332</v>
      </c>
      <c r="Q2405" s="10" t="str">
        <f t="shared" si="223"/>
        <v>food</v>
      </c>
      <c r="R2405" s="10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2" hidden="1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4"/>
        <v>0</v>
      </c>
      <c r="P2406" s="9" t="e">
        <f t="shared" si="222"/>
        <v>#DIV/0!</v>
      </c>
      <c r="Q2406" s="10" t="str">
        <f t="shared" si="223"/>
        <v>food</v>
      </c>
      <c r="R2406" s="10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2" hidden="1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4"/>
        <v>22.52</v>
      </c>
      <c r="P2407" s="9">
        <f t="shared" si="222"/>
        <v>56.3</v>
      </c>
      <c r="Q2407" s="10" t="str">
        <f t="shared" si="223"/>
        <v>food</v>
      </c>
      <c r="R2407" s="10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2" hidden="1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4"/>
        <v>41.384615384615387</v>
      </c>
      <c r="P2408" s="9">
        <f t="shared" si="222"/>
        <v>84.0625</v>
      </c>
      <c r="Q2408" s="10" t="str">
        <f t="shared" si="223"/>
        <v>food</v>
      </c>
      <c r="R2408" s="10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7.6" hidden="1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4"/>
        <v>25.259090909090908</v>
      </c>
      <c r="P2409" s="9">
        <f t="shared" si="222"/>
        <v>168.39393939393941</v>
      </c>
      <c r="Q2409" s="10" t="str">
        <f t="shared" si="223"/>
        <v>food</v>
      </c>
      <c r="R2409" s="10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2" hidden="1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4"/>
        <v>0.2</v>
      </c>
      <c r="P2410" s="9">
        <f t="shared" si="222"/>
        <v>15</v>
      </c>
      <c r="Q2410" s="10" t="str">
        <f t="shared" si="223"/>
        <v>food</v>
      </c>
      <c r="R2410" s="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2" hidden="1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4"/>
        <v>1.8399999999999999</v>
      </c>
      <c r="P2411" s="9">
        <f t="shared" si="222"/>
        <v>76.666666666666671</v>
      </c>
      <c r="Q2411" s="10" t="str">
        <f t="shared" si="223"/>
        <v>food</v>
      </c>
      <c r="R2411" s="10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7.6" hidden="1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4"/>
        <v>0</v>
      </c>
      <c r="P2412" s="9" t="e">
        <f t="shared" si="222"/>
        <v>#DIV/0!</v>
      </c>
      <c r="Q2412" s="10" t="str">
        <f t="shared" si="223"/>
        <v>food</v>
      </c>
      <c r="R2412" s="10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7.6" hidden="1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4"/>
        <v>0.60399999999999998</v>
      </c>
      <c r="P2413" s="9">
        <f t="shared" si="222"/>
        <v>50.333333333333336</v>
      </c>
      <c r="Q2413" s="10" t="str">
        <f t="shared" si="223"/>
        <v>food</v>
      </c>
      <c r="R2413" s="10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7.6" hidden="1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4"/>
        <v>0</v>
      </c>
      <c r="P2414" s="9" t="e">
        <f t="shared" si="222"/>
        <v>#DIV/0!</v>
      </c>
      <c r="Q2414" s="10" t="str">
        <f t="shared" si="223"/>
        <v>food</v>
      </c>
      <c r="R2414" s="10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2" hidden="1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4"/>
        <v>0.83333333333333337</v>
      </c>
      <c r="P2415" s="9">
        <f t="shared" si="222"/>
        <v>8.3333333333333339</v>
      </c>
      <c r="Q2415" s="10" t="str">
        <f t="shared" si="223"/>
        <v>food</v>
      </c>
      <c r="R2415" s="10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2" hidden="1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4"/>
        <v>3.0666666666666664</v>
      </c>
      <c r="P2416" s="9">
        <f t="shared" si="222"/>
        <v>35.384615384615387</v>
      </c>
      <c r="Q2416" s="10" t="str">
        <f t="shared" si="223"/>
        <v>food</v>
      </c>
      <c r="R2416" s="10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2" hidden="1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4"/>
        <v>0.55833333333333335</v>
      </c>
      <c r="P2417" s="9">
        <f t="shared" si="222"/>
        <v>55.833333333333336</v>
      </c>
      <c r="Q2417" s="10" t="str">
        <f t="shared" si="223"/>
        <v>food</v>
      </c>
      <c r="R2417" s="10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2" hidden="1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4"/>
        <v>2.5000000000000001E-2</v>
      </c>
      <c r="P2418" s="9">
        <f t="shared" si="222"/>
        <v>5</v>
      </c>
      <c r="Q2418" s="10" t="str">
        <f t="shared" si="223"/>
        <v>food</v>
      </c>
      <c r="R2418" s="10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2" hidden="1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4"/>
        <v>0</v>
      </c>
      <c r="P2419" s="9" t="e">
        <f t="shared" si="222"/>
        <v>#DIV/0!</v>
      </c>
      <c r="Q2419" s="10" t="str">
        <f t="shared" si="223"/>
        <v>food</v>
      </c>
      <c r="R2419" s="10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4"/>
        <v>0.02</v>
      </c>
      <c r="P2420" s="9">
        <f t="shared" si="222"/>
        <v>1</v>
      </c>
      <c r="Q2420" s="10" t="str">
        <f t="shared" si="223"/>
        <v>food</v>
      </c>
      <c r="R2420" s="1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3.2" hidden="1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4"/>
        <v>0</v>
      </c>
      <c r="P2421" s="9" t="e">
        <f t="shared" si="222"/>
        <v>#DIV/0!</v>
      </c>
      <c r="Q2421" s="10" t="str">
        <f t="shared" si="223"/>
        <v>food</v>
      </c>
      <c r="R2421" s="10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2" hidden="1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4"/>
        <v>14.825133372851216</v>
      </c>
      <c r="P2422" s="9">
        <f t="shared" si="222"/>
        <v>69.472222222222229</v>
      </c>
      <c r="Q2422" s="10" t="str">
        <f t="shared" si="223"/>
        <v>food</v>
      </c>
      <c r="R2422" s="10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8.8" hidden="1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4"/>
        <v>1.6666666666666666E-2</v>
      </c>
      <c r="P2423" s="9">
        <f t="shared" si="222"/>
        <v>1</v>
      </c>
      <c r="Q2423" s="10" t="str">
        <f t="shared" si="223"/>
        <v>food</v>
      </c>
      <c r="R2423" s="10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8.8" hidden="1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4"/>
        <v>0.2</v>
      </c>
      <c r="P2424" s="9">
        <f t="shared" si="222"/>
        <v>1</v>
      </c>
      <c r="Q2424" s="10" t="str">
        <f t="shared" si="223"/>
        <v>food</v>
      </c>
      <c r="R2424" s="10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2" hidden="1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4"/>
        <v>1.3333333333333334E-2</v>
      </c>
      <c r="P2425" s="9">
        <f t="shared" si="222"/>
        <v>8</v>
      </c>
      <c r="Q2425" s="10" t="str">
        <f t="shared" si="223"/>
        <v>food</v>
      </c>
      <c r="R2425" s="10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8.8" hidden="1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4"/>
        <v>1.24</v>
      </c>
      <c r="P2426" s="9">
        <f t="shared" si="222"/>
        <v>34.444444444444443</v>
      </c>
      <c r="Q2426" s="10" t="str">
        <f t="shared" si="223"/>
        <v>food</v>
      </c>
      <c r="R2426" s="10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7.6" hidden="1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4"/>
        <v>2.8571428571428574E-2</v>
      </c>
      <c r="P2427" s="9">
        <f t="shared" si="222"/>
        <v>1</v>
      </c>
      <c r="Q2427" s="10" t="str">
        <f t="shared" si="223"/>
        <v>food</v>
      </c>
      <c r="R2427" s="10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2" hidden="1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4"/>
        <v>0</v>
      </c>
      <c r="P2428" s="9" t="e">
        <f t="shared" si="222"/>
        <v>#DIV/0!</v>
      </c>
      <c r="Q2428" s="10" t="str">
        <f t="shared" si="223"/>
        <v>food</v>
      </c>
      <c r="R2428" s="10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8.8" hidden="1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4"/>
        <v>2E-3</v>
      </c>
      <c r="P2429" s="9">
        <f t="shared" si="222"/>
        <v>1</v>
      </c>
      <c r="Q2429" s="10" t="str">
        <f t="shared" si="223"/>
        <v>food</v>
      </c>
      <c r="R2429" s="10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8.8" hidden="1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4"/>
        <v>2.8571428571428571E-3</v>
      </c>
      <c r="P2430" s="9">
        <f t="shared" si="222"/>
        <v>1</v>
      </c>
      <c r="Q2430" s="10" t="str">
        <f t="shared" si="223"/>
        <v>food</v>
      </c>
      <c r="R2430" s="1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2" hidden="1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4"/>
        <v>1.4321428571428572</v>
      </c>
      <c r="P2431" s="9">
        <f t="shared" si="222"/>
        <v>501.25</v>
      </c>
      <c r="Q2431" s="10" t="str">
        <f t="shared" si="223"/>
        <v>food</v>
      </c>
      <c r="R2431" s="10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7.6" hidden="1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4"/>
        <v>0.70000000000000007</v>
      </c>
      <c r="P2432" s="9">
        <f t="shared" si="222"/>
        <v>10.5</v>
      </c>
      <c r="Q2432" s="10" t="str">
        <f t="shared" si="223"/>
        <v>food</v>
      </c>
      <c r="R2432" s="10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8.8" hidden="1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4"/>
        <v>2E-3</v>
      </c>
      <c r="P2433" s="9">
        <f t="shared" si="222"/>
        <v>1</v>
      </c>
      <c r="Q2433" s="10" t="str">
        <f t="shared" si="223"/>
        <v>food</v>
      </c>
      <c r="R2433" s="10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2" hidden="1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4"/>
        <v>1.4285714285714287E-2</v>
      </c>
      <c r="P2434" s="9">
        <f t="shared" ref="P2434:P2497" si="228">AVERAGE(PLEDGED/BACKERS_COUNT)</f>
        <v>1</v>
      </c>
      <c r="Q2434" s="10" t="str">
        <f t="shared" ref="Q2434:Q2497" si="229">LEFT(N2434,FIND("/",N2434)-1)</f>
        <v>food</v>
      </c>
      <c r="R2434" s="10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3.2" hidden="1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30">(E2435/D2435)*100</f>
        <v>0</v>
      </c>
      <c r="P2435" s="9" t="e">
        <f t="shared" si="228"/>
        <v>#DIV/0!</v>
      </c>
      <c r="Q2435" s="10" t="str">
        <f t="shared" si="229"/>
        <v>food</v>
      </c>
      <c r="R2435" s="10" t="str">
        <f t="shared" ref="R2435:R2498" si="231">RIGHT(N2435, LEN(N2435)-FIND("/", 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2" hidden="1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30"/>
        <v>0.13</v>
      </c>
      <c r="P2436" s="9">
        <f t="shared" si="228"/>
        <v>13</v>
      </c>
      <c r="Q2436" s="10" t="str">
        <f t="shared" si="229"/>
        <v>food</v>
      </c>
      <c r="R2436" s="10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2" hidden="1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30"/>
        <v>0.48960000000000004</v>
      </c>
      <c r="P2437" s="9">
        <f t="shared" si="228"/>
        <v>306</v>
      </c>
      <c r="Q2437" s="10" t="str">
        <f t="shared" si="229"/>
        <v>food</v>
      </c>
      <c r="R2437" s="10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3.2" hidden="1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30"/>
        <v>3.8461538461538464E-2</v>
      </c>
      <c r="P2438" s="9">
        <f t="shared" si="228"/>
        <v>22.5</v>
      </c>
      <c r="Q2438" s="10" t="str">
        <f t="shared" si="229"/>
        <v>food</v>
      </c>
      <c r="R2438" s="10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2" hidden="1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30"/>
        <v>0</v>
      </c>
      <c r="P2439" s="9" t="e">
        <f t="shared" si="228"/>
        <v>#DIV/0!</v>
      </c>
      <c r="Q2439" s="10" t="str">
        <f t="shared" si="229"/>
        <v>food</v>
      </c>
      <c r="R2439" s="10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2" hidden="1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30"/>
        <v>0.33333333333333337</v>
      </c>
      <c r="P2440" s="9">
        <f t="shared" si="228"/>
        <v>50</v>
      </c>
      <c r="Q2440" s="10" t="str">
        <f t="shared" si="229"/>
        <v>food</v>
      </c>
      <c r="R2440" s="1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7.6" hidden="1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30"/>
        <v>0</v>
      </c>
      <c r="P2441" s="9" t="e">
        <f t="shared" si="228"/>
        <v>#DIV/0!</v>
      </c>
      <c r="Q2441" s="10" t="str">
        <f t="shared" si="229"/>
        <v>food</v>
      </c>
      <c r="R2441" s="10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8.8" hidden="1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30"/>
        <v>0.2</v>
      </c>
      <c r="P2442" s="9">
        <f t="shared" si="228"/>
        <v>5</v>
      </c>
      <c r="Q2442" s="10" t="str">
        <f t="shared" si="229"/>
        <v>food</v>
      </c>
      <c r="R2442" s="10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30"/>
        <v>107.88</v>
      </c>
      <c r="P2443" s="9">
        <f t="shared" si="228"/>
        <v>74.22935779816514</v>
      </c>
      <c r="Q2443" s="10" t="str">
        <f t="shared" si="229"/>
        <v>food</v>
      </c>
      <c r="R2443" s="10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30"/>
        <v>125.94166666666666</v>
      </c>
      <c r="P2444" s="9">
        <f t="shared" si="228"/>
        <v>81.252688172043008</v>
      </c>
      <c r="Q2444" s="10" t="str">
        <f t="shared" si="229"/>
        <v>food</v>
      </c>
      <c r="R2444" s="10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30"/>
        <v>202.51495</v>
      </c>
      <c r="P2445" s="9">
        <f t="shared" si="228"/>
        <v>130.23469453376205</v>
      </c>
      <c r="Q2445" s="10" t="str">
        <f t="shared" si="229"/>
        <v>food</v>
      </c>
      <c r="R2445" s="10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30"/>
        <v>108.60000000000001</v>
      </c>
      <c r="P2446" s="9">
        <f t="shared" si="228"/>
        <v>53.409836065573771</v>
      </c>
      <c r="Q2446" s="10" t="str">
        <f t="shared" si="229"/>
        <v>food</v>
      </c>
      <c r="R2446" s="10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30"/>
        <v>172.8</v>
      </c>
      <c r="P2447" s="9">
        <f t="shared" si="228"/>
        <v>75.130434782608702</v>
      </c>
      <c r="Q2447" s="10" t="str">
        <f t="shared" si="229"/>
        <v>food</v>
      </c>
      <c r="R2447" s="10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30"/>
        <v>167.98</v>
      </c>
      <c r="P2448" s="9">
        <f t="shared" si="228"/>
        <v>75.666666666666671</v>
      </c>
      <c r="Q2448" s="10" t="str">
        <f t="shared" si="229"/>
        <v>food</v>
      </c>
      <c r="R2448" s="10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30"/>
        <v>427.20000000000005</v>
      </c>
      <c r="P2449" s="9">
        <f t="shared" si="228"/>
        <v>31.691394658753708</v>
      </c>
      <c r="Q2449" s="10" t="str">
        <f t="shared" si="229"/>
        <v>food</v>
      </c>
      <c r="R2449" s="10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30"/>
        <v>107.5</v>
      </c>
      <c r="P2450" s="9">
        <f t="shared" si="228"/>
        <v>47.777777777777779</v>
      </c>
      <c r="Q2450" s="10" t="str">
        <f t="shared" si="229"/>
        <v>food</v>
      </c>
      <c r="R2450" s="1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30"/>
        <v>108</v>
      </c>
      <c r="P2451" s="9">
        <f t="shared" si="228"/>
        <v>90</v>
      </c>
      <c r="Q2451" s="10" t="str">
        <f t="shared" si="229"/>
        <v>food</v>
      </c>
      <c r="R2451" s="10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30"/>
        <v>101.53353333333335</v>
      </c>
      <c r="P2452" s="9">
        <f t="shared" si="228"/>
        <v>149.31401960784314</v>
      </c>
      <c r="Q2452" s="10" t="str">
        <f t="shared" si="229"/>
        <v>food</v>
      </c>
      <c r="R2452" s="10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30"/>
        <v>115.45</v>
      </c>
      <c r="P2453" s="9">
        <f t="shared" si="228"/>
        <v>62.06989247311828</v>
      </c>
      <c r="Q2453" s="10" t="str">
        <f t="shared" si="229"/>
        <v>food</v>
      </c>
      <c r="R2453" s="10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30"/>
        <v>133.5</v>
      </c>
      <c r="P2454" s="9">
        <f t="shared" si="228"/>
        <v>53.4</v>
      </c>
      <c r="Q2454" s="10" t="str">
        <f t="shared" si="229"/>
        <v>food</v>
      </c>
      <c r="R2454" s="10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30"/>
        <v>154.69999999999999</v>
      </c>
      <c r="P2455" s="9">
        <f t="shared" si="228"/>
        <v>69.268656716417908</v>
      </c>
      <c r="Q2455" s="10" t="str">
        <f t="shared" si="229"/>
        <v>food</v>
      </c>
      <c r="R2455" s="10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30"/>
        <v>100.84571428571429</v>
      </c>
      <c r="P2456" s="9">
        <f t="shared" si="228"/>
        <v>271.50769230769231</v>
      </c>
      <c r="Q2456" s="10" t="str">
        <f t="shared" si="229"/>
        <v>food</v>
      </c>
      <c r="R2456" s="10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30"/>
        <v>182</v>
      </c>
      <c r="P2457" s="9">
        <f t="shared" si="228"/>
        <v>34.125</v>
      </c>
      <c r="Q2457" s="10" t="str">
        <f t="shared" si="229"/>
        <v>food</v>
      </c>
      <c r="R2457" s="10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30"/>
        <v>180.86666666666667</v>
      </c>
      <c r="P2458" s="9">
        <f t="shared" si="228"/>
        <v>40.492537313432834</v>
      </c>
      <c r="Q2458" s="10" t="str">
        <f t="shared" si="229"/>
        <v>food</v>
      </c>
      <c r="R2458" s="10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30"/>
        <v>102.30434782608695</v>
      </c>
      <c r="P2459" s="9">
        <f t="shared" si="228"/>
        <v>189.75806451612902</v>
      </c>
      <c r="Q2459" s="10" t="str">
        <f t="shared" si="229"/>
        <v>food</v>
      </c>
      <c r="R2459" s="10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30"/>
        <v>110.17999999999999</v>
      </c>
      <c r="P2460" s="9">
        <f t="shared" si="228"/>
        <v>68.862499999999997</v>
      </c>
      <c r="Q2460" s="10" t="str">
        <f t="shared" si="229"/>
        <v>food</v>
      </c>
      <c r="R2460" s="1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30"/>
        <v>102.25</v>
      </c>
      <c r="P2461" s="9">
        <f t="shared" si="228"/>
        <v>108.77659574468085</v>
      </c>
      <c r="Q2461" s="10" t="str">
        <f t="shared" si="229"/>
        <v>food</v>
      </c>
      <c r="R2461" s="10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30"/>
        <v>100.78823529411764</v>
      </c>
      <c r="P2462" s="9">
        <f t="shared" si="228"/>
        <v>125.98529411764706</v>
      </c>
      <c r="Q2462" s="10" t="str">
        <f t="shared" si="229"/>
        <v>food</v>
      </c>
      <c r="R2462" s="10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30"/>
        <v>103.8</v>
      </c>
      <c r="P2463" s="9">
        <f t="shared" si="228"/>
        <v>90.523255813953483</v>
      </c>
      <c r="Q2463" s="10" t="str">
        <f t="shared" si="229"/>
        <v>music</v>
      </c>
      <c r="R2463" s="10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30"/>
        <v>110.70833333333334</v>
      </c>
      <c r="P2464" s="9">
        <f t="shared" si="228"/>
        <v>28.880434782608695</v>
      </c>
      <c r="Q2464" s="10" t="str">
        <f t="shared" si="229"/>
        <v>music</v>
      </c>
      <c r="R2464" s="10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30"/>
        <v>116.25000000000001</v>
      </c>
      <c r="P2465" s="9">
        <f t="shared" si="228"/>
        <v>31</v>
      </c>
      <c r="Q2465" s="10" t="str">
        <f t="shared" si="229"/>
        <v>music</v>
      </c>
      <c r="R2465" s="10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30"/>
        <v>111.1</v>
      </c>
      <c r="P2466" s="9">
        <f t="shared" si="228"/>
        <v>51.674418604651166</v>
      </c>
      <c r="Q2466" s="10" t="str">
        <f t="shared" si="229"/>
        <v>music</v>
      </c>
      <c r="R2466" s="10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30"/>
        <v>180.14285714285714</v>
      </c>
      <c r="P2467" s="9">
        <f t="shared" si="228"/>
        <v>26.270833333333332</v>
      </c>
      <c r="Q2467" s="10" t="str">
        <f t="shared" si="229"/>
        <v>music</v>
      </c>
      <c r="R2467" s="10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30"/>
        <v>100</v>
      </c>
      <c r="P2468" s="9">
        <f t="shared" si="228"/>
        <v>48.07692307692308</v>
      </c>
      <c r="Q2468" s="10" t="str">
        <f t="shared" si="229"/>
        <v>music</v>
      </c>
      <c r="R2468" s="10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30"/>
        <v>118.5</v>
      </c>
      <c r="P2469" s="9">
        <f t="shared" si="228"/>
        <v>27.558139534883722</v>
      </c>
      <c r="Q2469" s="10" t="str">
        <f t="shared" si="229"/>
        <v>music</v>
      </c>
      <c r="R2469" s="10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30"/>
        <v>107.21700000000001</v>
      </c>
      <c r="P2470" s="9">
        <f t="shared" si="228"/>
        <v>36.97137931034483</v>
      </c>
      <c r="Q2470" s="10" t="str">
        <f t="shared" si="229"/>
        <v>music</v>
      </c>
      <c r="R2470" s="1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30"/>
        <v>113.66666666666667</v>
      </c>
      <c r="P2471" s="9">
        <f t="shared" si="228"/>
        <v>29.021276595744681</v>
      </c>
      <c r="Q2471" s="10" t="str">
        <f t="shared" si="229"/>
        <v>music</v>
      </c>
      <c r="R2471" s="10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30"/>
        <v>103.16400000000002</v>
      </c>
      <c r="P2472" s="9">
        <f t="shared" si="228"/>
        <v>28.65666666666667</v>
      </c>
      <c r="Q2472" s="10" t="str">
        <f t="shared" si="229"/>
        <v>music</v>
      </c>
      <c r="R2472" s="10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30"/>
        <v>128</v>
      </c>
      <c r="P2473" s="9">
        <f t="shared" si="228"/>
        <v>37.647058823529413</v>
      </c>
      <c r="Q2473" s="10" t="str">
        <f t="shared" si="229"/>
        <v>music</v>
      </c>
      <c r="R2473" s="10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30"/>
        <v>135.76026666666667</v>
      </c>
      <c r="P2474" s="9">
        <f t="shared" si="228"/>
        <v>97.904038461538462</v>
      </c>
      <c r="Q2474" s="10" t="str">
        <f t="shared" si="229"/>
        <v>music</v>
      </c>
      <c r="R2474" s="10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30"/>
        <v>100</v>
      </c>
      <c r="P2475" s="9">
        <f t="shared" si="228"/>
        <v>42.553191489361701</v>
      </c>
      <c r="Q2475" s="10" t="str">
        <f t="shared" si="229"/>
        <v>music</v>
      </c>
      <c r="R2475" s="10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30"/>
        <v>100.00360000000002</v>
      </c>
      <c r="P2476" s="9">
        <f t="shared" si="228"/>
        <v>131.58368421052631</v>
      </c>
      <c r="Q2476" s="10" t="str">
        <f t="shared" si="229"/>
        <v>music</v>
      </c>
      <c r="R2476" s="10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30"/>
        <v>104.71999999999998</v>
      </c>
      <c r="P2477" s="9">
        <f t="shared" si="228"/>
        <v>32.320987654320987</v>
      </c>
      <c r="Q2477" s="10" t="str">
        <f t="shared" si="229"/>
        <v>music</v>
      </c>
      <c r="R2477" s="10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30"/>
        <v>105.02249999999999</v>
      </c>
      <c r="P2478" s="9">
        <f t="shared" si="228"/>
        <v>61.103999999999999</v>
      </c>
      <c r="Q2478" s="10" t="str">
        <f t="shared" si="229"/>
        <v>music</v>
      </c>
      <c r="R2478" s="10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30"/>
        <v>171.33333333333334</v>
      </c>
      <c r="P2479" s="9">
        <f t="shared" si="228"/>
        <v>31.341463414634145</v>
      </c>
      <c r="Q2479" s="10" t="str">
        <f t="shared" si="229"/>
        <v>music</v>
      </c>
      <c r="R2479" s="10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30"/>
        <v>127.49999999999999</v>
      </c>
      <c r="P2480" s="9">
        <f t="shared" si="228"/>
        <v>129.1139240506329</v>
      </c>
      <c r="Q2480" s="10" t="str">
        <f t="shared" si="229"/>
        <v>music</v>
      </c>
      <c r="R2480" s="1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30"/>
        <v>133.44333333333333</v>
      </c>
      <c r="P2481" s="9">
        <f t="shared" si="228"/>
        <v>25.020624999999999</v>
      </c>
      <c r="Q2481" s="10" t="str">
        <f t="shared" si="229"/>
        <v>music</v>
      </c>
      <c r="R2481" s="10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30"/>
        <v>100</v>
      </c>
      <c r="P2482" s="9">
        <f t="shared" si="228"/>
        <v>250</v>
      </c>
      <c r="Q2482" s="10" t="str">
        <f t="shared" si="229"/>
        <v>music</v>
      </c>
      <c r="R2482" s="10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30"/>
        <v>112.91099999999999</v>
      </c>
      <c r="P2483" s="9">
        <f t="shared" si="228"/>
        <v>47.541473684210523</v>
      </c>
      <c r="Q2483" s="10" t="str">
        <f t="shared" si="229"/>
        <v>music</v>
      </c>
      <c r="R2483" s="10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30"/>
        <v>100.1</v>
      </c>
      <c r="P2484" s="9">
        <f t="shared" si="228"/>
        <v>40.04</v>
      </c>
      <c r="Q2484" s="10" t="str">
        <f t="shared" si="229"/>
        <v>music</v>
      </c>
      <c r="R2484" s="10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30"/>
        <v>113.72727272727272</v>
      </c>
      <c r="P2485" s="9">
        <f t="shared" si="228"/>
        <v>65.84210526315789</v>
      </c>
      <c r="Q2485" s="10" t="str">
        <f t="shared" si="229"/>
        <v>music</v>
      </c>
      <c r="R2485" s="10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30"/>
        <v>119.31742857142855</v>
      </c>
      <c r="P2486" s="9">
        <f t="shared" si="228"/>
        <v>46.401222222222216</v>
      </c>
      <c r="Q2486" s="10" t="str">
        <f t="shared" si="229"/>
        <v>music</v>
      </c>
      <c r="R2486" s="10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30"/>
        <v>103.25</v>
      </c>
      <c r="P2487" s="9">
        <f t="shared" si="228"/>
        <v>50.365853658536587</v>
      </c>
      <c r="Q2487" s="10" t="str">
        <f t="shared" si="229"/>
        <v>music</v>
      </c>
      <c r="R2487" s="10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30"/>
        <v>265.66666666666669</v>
      </c>
      <c r="P2488" s="9">
        <f t="shared" si="228"/>
        <v>26.566666666666666</v>
      </c>
      <c r="Q2488" s="10" t="str">
        <f t="shared" si="229"/>
        <v>music</v>
      </c>
      <c r="R2488" s="10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30"/>
        <v>100.05066666666667</v>
      </c>
      <c r="P2489" s="9">
        <f t="shared" si="228"/>
        <v>39.493684210526318</v>
      </c>
      <c r="Q2489" s="10" t="str">
        <f t="shared" si="229"/>
        <v>music</v>
      </c>
      <c r="R2489" s="10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0"/>
        <v>106.69999999999999</v>
      </c>
      <c r="P2490" s="9">
        <f t="shared" si="228"/>
        <v>49.246153846153845</v>
      </c>
      <c r="Q2490" s="10" t="str">
        <f t="shared" si="229"/>
        <v>music</v>
      </c>
      <c r="R2490" s="1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0"/>
        <v>133.67142857142858</v>
      </c>
      <c r="P2491" s="9">
        <f t="shared" si="228"/>
        <v>62.38</v>
      </c>
      <c r="Q2491" s="10" t="str">
        <f t="shared" si="229"/>
        <v>music</v>
      </c>
      <c r="R2491" s="10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0"/>
        <v>121.39999999999999</v>
      </c>
      <c r="P2492" s="9">
        <f t="shared" si="228"/>
        <v>37.9375</v>
      </c>
      <c r="Q2492" s="10" t="str">
        <f t="shared" si="229"/>
        <v>music</v>
      </c>
      <c r="R2492" s="10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0"/>
        <v>103.2</v>
      </c>
      <c r="P2493" s="9">
        <f t="shared" si="228"/>
        <v>51.6</v>
      </c>
      <c r="Q2493" s="10" t="str">
        <f t="shared" si="229"/>
        <v>music</v>
      </c>
      <c r="R2493" s="10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0"/>
        <v>125</v>
      </c>
      <c r="P2494" s="9">
        <f t="shared" si="228"/>
        <v>27.777777777777779</v>
      </c>
      <c r="Q2494" s="10" t="str">
        <f t="shared" si="229"/>
        <v>music</v>
      </c>
      <c r="R2494" s="10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0"/>
        <v>128.69999999999999</v>
      </c>
      <c r="P2495" s="9">
        <f t="shared" si="228"/>
        <v>99.382239382239376</v>
      </c>
      <c r="Q2495" s="10" t="str">
        <f t="shared" si="229"/>
        <v>music</v>
      </c>
      <c r="R2495" s="10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0"/>
        <v>101.00533333333333</v>
      </c>
      <c r="P2496" s="9">
        <f t="shared" si="228"/>
        <v>38.848205128205123</v>
      </c>
      <c r="Q2496" s="10" t="str">
        <f t="shared" si="229"/>
        <v>music</v>
      </c>
      <c r="R2496" s="10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0"/>
        <v>127.53666666666665</v>
      </c>
      <c r="P2497" s="9">
        <f t="shared" si="228"/>
        <v>45.548809523809524</v>
      </c>
      <c r="Q2497" s="10" t="str">
        <f t="shared" si="229"/>
        <v>music</v>
      </c>
      <c r="R2497" s="10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0"/>
        <v>100</v>
      </c>
      <c r="P2498" s="9">
        <f t="shared" ref="P2498:P2561" si="234">AVERAGE(PLEDGED/BACKERS_COUNT)</f>
        <v>600</v>
      </c>
      <c r="Q2498" s="10" t="str">
        <f t="shared" ref="Q2498:Q2561" si="235">LEFT(N2498,FIND("/",N2498)-1)</f>
        <v>music</v>
      </c>
      <c r="R2498" s="10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6">(E2499/D2499)*100</f>
        <v>112.7715</v>
      </c>
      <c r="P2499" s="9">
        <f t="shared" si="234"/>
        <v>80.551071428571419</v>
      </c>
      <c r="Q2499" s="10" t="str">
        <f t="shared" si="235"/>
        <v>music</v>
      </c>
      <c r="R2499" s="10" t="str">
        <f t="shared" ref="R2499:R2562" si="237">RIGHT(N2499, LEN(N2499)-FIND("/", 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6"/>
        <v>105.60000000000001</v>
      </c>
      <c r="P2500" s="9">
        <f t="shared" si="234"/>
        <v>52.8</v>
      </c>
      <c r="Q2500" s="10" t="str">
        <f t="shared" si="235"/>
        <v>music</v>
      </c>
      <c r="R2500" s="1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6"/>
        <v>202.625</v>
      </c>
      <c r="P2501" s="9">
        <f t="shared" si="234"/>
        <v>47.676470588235297</v>
      </c>
      <c r="Q2501" s="10" t="str">
        <f t="shared" si="235"/>
        <v>music</v>
      </c>
      <c r="R2501" s="10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6"/>
        <v>113.33333333333333</v>
      </c>
      <c r="P2502" s="9">
        <f t="shared" si="234"/>
        <v>23.448275862068964</v>
      </c>
      <c r="Q2502" s="10" t="str">
        <f t="shared" si="235"/>
        <v>music</v>
      </c>
      <c r="R2502" s="10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2" hidden="1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6"/>
        <v>2.5545454545454547</v>
      </c>
      <c r="P2503" s="9">
        <f t="shared" si="234"/>
        <v>40.142857142857146</v>
      </c>
      <c r="Q2503" s="10" t="str">
        <f t="shared" si="235"/>
        <v>food</v>
      </c>
      <c r="R2503" s="10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7.6" hidden="1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6"/>
        <v>7.8181818181818186E-2</v>
      </c>
      <c r="P2504" s="9">
        <f t="shared" si="234"/>
        <v>17.2</v>
      </c>
      <c r="Q2504" s="10" t="str">
        <f t="shared" si="235"/>
        <v>food</v>
      </c>
      <c r="R2504" s="10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3.2" hidden="1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6"/>
        <v>0</v>
      </c>
      <c r="P2505" s="9" t="e">
        <f t="shared" si="234"/>
        <v>#DIV/0!</v>
      </c>
      <c r="Q2505" s="10" t="str">
        <f t="shared" si="235"/>
        <v>food</v>
      </c>
      <c r="R2505" s="10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8.8" hidden="1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6"/>
        <v>0</v>
      </c>
      <c r="P2506" s="9" t="e">
        <f t="shared" si="234"/>
        <v>#DIV/0!</v>
      </c>
      <c r="Q2506" s="10" t="str">
        <f t="shared" si="235"/>
        <v>food</v>
      </c>
      <c r="R2506" s="10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7.6" hidden="1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6"/>
        <v>0</v>
      </c>
      <c r="P2507" s="9" t="e">
        <f t="shared" si="234"/>
        <v>#DIV/0!</v>
      </c>
      <c r="Q2507" s="10" t="str">
        <f t="shared" si="235"/>
        <v>food</v>
      </c>
      <c r="R2507" s="10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2" hidden="1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6"/>
        <v>0.6</v>
      </c>
      <c r="P2508" s="9">
        <f t="shared" si="234"/>
        <v>15</v>
      </c>
      <c r="Q2508" s="10" t="str">
        <f t="shared" si="235"/>
        <v>food</v>
      </c>
      <c r="R2508" s="10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6"/>
        <v>0</v>
      </c>
      <c r="P2509" s="9" t="e">
        <f t="shared" si="234"/>
        <v>#DIV/0!</v>
      </c>
      <c r="Q2509" s="10" t="str">
        <f t="shared" si="235"/>
        <v>food</v>
      </c>
      <c r="R2509" s="10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2" hidden="1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6"/>
        <v>0</v>
      </c>
      <c r="P2510" s="9" t="e">
        <f t="shared" si="234"/>
        <v>#DIV/0!</v>
      </c>
      <c r="Q2510" s="10" t="str">
        <f t="shared" si="235"/>
        <v>food</v>
      </c>
      <c r="R2510" s="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2" hidden="1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6"/>
        <v>1.0526315789473684</v>
      </c>
      <c r="P2511" s="9">
        <f t="shared" si="234"/>
        <v>35.714285714285715</v>
      </c>
      <c r="Q2511" s="10" t="str">
        <f t="shared" si="235"/>
        <v>food</v>
      </c>
      <c r="R2511" s="10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2" hidden="1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6"/>
        <v>0.15</v>
      </c>
      <c r="P2512" s="9">
        <f t="shared" si="234"/>
        <v>37.5</v>
      </c>
      <c r="Q2512" s="10" t="str">
        <f t="shared" si="235"/>
        <v>food</v>
      </c>
      <c r="R2512" s="10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2" hidden="1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6"/>
        <v>0</v>
      </c>
      <c r="P2513" s="9" t="e">
        <f t="shared" si="234"/>
        <v>#DIV/0!</v>
      </c>
      <c r="Q2513" s="10" t="str">
        <f t="shared" si="235"/>
        <v>food</v>
      </c>
      <c r="R2513" s="10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2" hidden="1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6"/>
        <v>0</v>
      </c>
      <c r="P2514" s="9" t="e">
        <f t="shared" si="234"/>
        <v>#DIV/0!</v>
      </c>
      <c r="Q2514" s="10" t="str">
        <f t="shared" si="235"/>
        <v>food</v>
      </c>
      <c r="R2514" s="10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7.6" hidden="1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6"/>
        <v>0</v>
      </c>
      <c r="P2515" s="9" t="e">
        <f t="shared" si="234"/>
        <v>#DIV/0!</v>
      </c>
      <c r="Q2515" s="10" t="str">
        <f t="shared" si="235"/>
        <v>food</v>
      </c>
      <c r="R2515" s="10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2" hidden="1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6"/>
        <v>1.7500000000000002</v>
      </c>
      <c r="P2516" s="9">
        <f t="shared" si="234"/>
        <v>52.5</v>
      </c>
      <c r="Q2516" s="10" t="str">
        <f t="shared" si="235"/>
        <v>food</v>
      </c>
      <c r="R2516" s="10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3.2" hidden="1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6"/>
        <v>18.600000000000001</v>
      </c>
      <c r="P2517" s="9">
        <f t="shared" si="234"/>
        <v>77.5</v>
      </c>
      <c r="Q2517" s="10" t="str">
        <f t="shared" si="235"/>
        <v>food</v>
      </c>
      <c r="R2517" s="10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2" hidden="1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6"/>
        <v>0</v>
      </c>
      <c r="P2518" s="9" t="e">
        <f t="shared" si="234"/>
        <v>#DIV/0!</v>
      </c>
      <c r="Q2518" s="10" t="str">
        <f t="shared" si="235"/>
        <v>food</v>
      </c>
      <c r="R2518" s="10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2" hidden="1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6"/>
        <v>9.8166666666666664</v>
      </c>
      <c r="P2519" s="9">
        <f t="shared" si="234"/>
        <v>53.545454545454547</v>
      </c>
      <c r="Q2519" s="10" t="str">
        <f t="shared" si="235"/>
        <v>food</v>
      </c>
      <c r="R2519" s="10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2" hidden="1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6"/>
        <v>0</v>
      </c>
      <c r="P2520" s="9" t="e">
        <f t="shared" si="234"/>
        <v>#DIV/0!</v>
      </c>
      <c r="Q2520" s="10" t="str">
        <f t="shared" si="235"/>
        <v>food</v>
      </c>
      <c r="R2520" s="1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8.8" hidden="1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6"/>
        <v>4.3333333333333335E-2</v>
      </c>
      <c r="P2521" s="9">
        <f t="shared" si="234"/>
        <v>16.25</v>
      </c>
      <c r="Q2521" s="10" t="str">
        <f t="shared" si="235"/>
        <v>food</v>
      </c>
      <c r="R2521" s="10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2" hidden="1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6"/>
        <v>0</v>
      </c>
      <c r="P2522" s="9" t="e">
        <f t="shared" si="234"/>
        <v>#DIV/0!</v>
      </c>
      <c r="Q2522" s="10" t="str">
        <f t="shared" si="235"/>
        <v>food</v>
      </c>
      <c r="R2522" s="10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6"/>
        <v>109.48792</v>
      </c>
      <c r="P2523" s="9">
        <f t="shared" si="234"/>
        <v>103.68174242424243</v>
      </c>
      <c r="Q2523" s="10" t="str">
        <f t="shared" si="235"/>
        <v>music</v>
      </c>
      <c r="R2523" s="10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6"/>
        <v>100</v>
      </c>
      <c r="P2524" s="9">
        <f t="shared" si="234"/>
        <v>185.18518518518519</v>
      </c>
      <c r="Q2524" s="10" t="str">
        <f t="shared" si="235"/>
        <v>music</v>
      </c>
      <c r="R2524" s="10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6"/>
        <v>156.44444444444446</v>
      </c>
      <c r="P2525" s="9">
        <f t="shared" si="234"/>
        <v>54.153846153846153</v>
      </c>
      <c r="Q2525" s="10" t="str">
        <f t="shared" si="235"/>
        <v>music</v>
      </c>
      <c r="R2525" s="10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6"/>
        <v>101.6</v>
      </c>
      <c r="P2526" s="9">
        <f t="shared" si="234"/>
        <v>177.2093023255814</v>
      </c>
      <c r="Q2526" s="10" t="str">
        <f t="shared" si="235"/>
        <v>music</v>
      </c>
      <c r="R2526" s="10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6"/>
        <v>100.325</v>
      </c>
      <c r="P2527" s="9">
        <f t="shared" si="234"/>
        <v>100.325</v>
      </c>
      <c r="Q2527" s="10" t="str">
        <f t="shared" si="235"/>
        <v>music</v>
      </c>
      <c r="R2527" s="10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6"/>
        <v>112.94999999999999</v>
      </c>
      <c r="P2528" s="9">
        <f t="shared" si="234"/>
        <v>136.90909090909091</v>
      </c>
      <c r="Q2528" s="10" t="str">
        <f t="shared" si="235"/>
        <v>music</v>
      </c>
      <c r="R2528" s="10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6"/>
        <v>102.125</v>
      </c>
      <c r="P2529" s="9">
        <f t="shared" si="234"/>
        <v>57.535211267605632</v>
      </c>
      <c r="Q2529" s="10" t="str">
        <f t="shared" si="235"/>
        <v>music</v>
      </c>
      <c r="R2529" s="10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6"/>
        <v>107.24974999999999</v>
      </c>
      <c r="P2530" s="9">
        <f t="shared" si="234"/>
        <v>52.962839506172834</v>
      </c>
      <c r="Q2530" s="10" t="str">
        <f t="shared" si="235"/>
        <v>music</v>
      </c>
      <c r="R2530" s="1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6"/>
        <v>104.28333333333333</v>
      </c>
      <c r="P2531" s="9">
        <f t="shared" si="234"/>
        <v>82.328947368421055</v>
      </c>
      <c r="Q2531" s="10" t="str">
        <f t="shared" si="235"/>
        <v>music</v>
      </c>
      <c r="R2531" s="10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6"/>
        <v>100</v>
      </c>
      <c r="P2532" s="9">
        <f t="shared" si="234"/>
        <v>135.41666666666666</v>
      </c>
      <c r="Q2532" s="10" t="str">
        <f t="shared" si="235"/>
        <v>music</v>
      </c>
      <c r="R2532" s="10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6"/>
        <v>100.4</v>
      </c>
      <c r="P2533" s="9">
        <f t="shared" si="234"/>
        <v>74.06557377049181</v>
      </c>
      <c r="Q2533" s="10" t="str">
        <f t="shared" si="235"/>
        <v>music</v>
      </c>
      <c r="R2533" s="10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6"/>
        <v>126.125</v>
      </c>
      <c r="P2534" s="9">
        <f t="shared" si="234"/>
        <v>84.083333333333329</v>
      </c>
      <c r="Q2534" s="10" t="str">
        <f t="shared" si="235"/>
        <v>music</v>
      </c>
      <c r="R2534" s="10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6"/>
        <v>110.66666666666667</v>
      </c>
      <c r="P2535" s="9">
        <f t="shared" si="234"/>
        <v>61.029411764705884</v>
      </c>
      <c r="Q2535" s="10" t="str">
        <f t="shared" si="235"/>
        <v>music</v>
      </c>
      <c r="R2535" s="10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6"/>
        <v>105</v>
      </c>
      <c r="P2536" s="9">
        <f t="shared" si="234"/>
        <v>150</v>
      </c>
      <c r="Q2536" s="10" t="str">
        <f t="shared" si="235"/>
        <v>music</v>
      </c>
      <c r="R2536" s="10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6"/>
        <v>103.77499999999999</v>
      </c>
      <c r="P2537" s="9">
        <f t="shared" si="234"/>
        <v>266.08974358974359</v>
      </c>
      <c r="Q2537" s="10" t="str">
        <f t="shared" si="235"/>
        <v>music</v>
      </c>
      <c r="R2537" s="10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6"/>
        <v>115.99999999999999</v>
      </c>
      <c r="P2538" s="9">
        <f t="shared" si="234"/>
        <v>7.25</v>
      </c>
      <c r="Q2538" s="10" t="str">
        <f t="shared" si="235"/>
        <v>music</v>
      </c>
      <c r="R2538" s="10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6"/>
        <v>110.00000000000001</v>
      </c>
      <c r="P2539" s="9">
        <f t="shared" si="234"/>
        <v>100</v>
      </c>
      <c r="Q2539" s="10" t="str">
        <f t="shared" si="235"/>
        <v>music</v>
      </c>
      <c r="R2539" s="10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6"/>
        <v>113.01761111111111</v>
      </c>
      <c r="P2540" s="9">
        <f t="shared" si="234"/>
        <v>109.96308108108107</v>
      </c>
      <c r="Q2540" s="10" t="str">
        <f t="shared" si="235"/>
        <v>music</v>
      </c>
      <c r="R2540" s="1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6"/>
        <v>100.25</v>
      </c>
      <c r="P2541" s="9">
        <f t="shared" si="234"/>
        <v>169.91525423728814</v>
      </c>
      <c r="Q2541" s="10" t="str">
        <f t="shared" si="235"/>
        <v>music</v>
      </c>
      <c r="R2541" s="10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6"/>
        <v>103.4</v>
      </c>
      <c r="P2542" s="9">
        <f t="shared" si="234"/>
        <v>95.740740740740748</v>
      </c>
      <c r="Q2542" s="10" t="str">
        <f t="shared" si="235"/>
        <v>music</v>
      </c>
      <c r="R2542" s="10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6"/>
        <v>107.02857142857142</v>
      </c>
      <c r="P2543" s="9">
        <f t="shared" si="234"/>
        <v>59.460317460317462</v>
      </c>
      <c r="Q2543" s="10" t="str">
        <f t="shared" si="235"/>
        <v>music</v>
      </c>
      <c r="R2543" s="10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6"/>
        <v>103.57142857142858</v>
      </c>
      <c r="P2544" s="9">
        <f t="shared" si="234"/>
        <v>55.769230769230766</v>
      </c>
      <c r="Q2544" s="10" t="str">
        <f t="shared" si="235"/>
        <v>music</v>
      </c>
      <c r="R2544" s="10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6"/>
        <v>156.4</v>
      </c>
      <c r="P2545" s="9">
        <f t="shared" si="234"/>
        <v>30.076923076923077</v>
      </c>
      <c r="Q2545" s="10" t="str">
        <f t="shared" si="235"/>
        <v>music</v>
      </c>
      <c r="R2545" s="10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6"/>
        <v>100.82</v>
      </c>
      <c r="P2546" s="9">
        <f t="shared" si="234"/>
        <v>88.438596491228068</v>
      </c>
      <c r="Q2546" s="10" t="str">
        <f t="shared" si="235"/>
        <v>music</v>
      </c>
      <c r="R2546" s="10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6"/>
        <v>195.3</v>
      </c>
      <c r="P2547" s="9">
        <f t="shared" si="234"/>
        <v>64.032786885245898</v>
      </c>
      <c r="Q2547" s="10" t="str">
        <f t="shared" si="235"/>
        <v>music</v>
      </c>
      <c r="R2547" s="10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6"/>
        <v>111.71428571428572</v>
      </c>
      <c r="P2548" s="9">
        <f t="shared" si="234"/>
        <v>60.153846153846153</v>
      </c>
      <c r="Q2548" s="10" t="str">
        <f t="shared" si="235"/>
        <v>music</v>
      </c>
      <c r="R2548" s="10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6"/>
        <v>119.85454545454546</v>
      </c>
      <c r="P2549" s="9">
        <f t="shared" si="234"/>
        <v>49.194029850746269</v>
      </c>
      <c r="Q2549" s="10" t="str">
        <f t="shared" si="235"/>
        <v>music</v>
      </c>
      <c r="R2549" s="10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6"/>
        <v>101.85</v>
      </c>
      <c r="P2550" s="9">
        <f t="shared" si="234"/>
        <v>165.16216216216216</v>
      </c>
      <c r="Q2550" s="10" t="str">
        <f t="shared" si="235"/>
        <v>music</v>
      </c>
      <c r="R2550" s="1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6"/>
        <v>102.80254777070064</v>
      </c>
      <c r="P2551" s="9">
        <f t="shared" si="234"/>
        <v>43.621621621621621</v>
      </c>
      <c r="Q2551" s="10" t="str">
        <f t="shared" si="235"/>
        <v>music</v>
      </c>
      <c r="R2551" s="10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6"/>
        <v>100.84615384615385</v>
      </c>
      <c r="P2552" s="9">
        <f t="shared" si="234"/>
        <v>43.7</v>
      </c>
      <c r="Q2552" s="10" t="str">
        <f t="shared" si="235"/>
        <v>music</v>
      </c>
      <c r="R2552" s="10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6"/>
        <v>102.73469387755102</v>
      </c>
      <c r="P2553" s="9">
        <f t="shared" si="234"/>
        <v>67.419642857142861</v>
      </c>
      <c r="Q2553" s="10" t="str">
        <f t="shared" si="235"/>
        <v>music</v>
      </c>
      <c r="R2553" s="10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6"/>
        <v>106.5</v>
      </c>
      <c r="P2554" s="9">
        <f t="shared" si="234"/>
        <v>177.5</v>
      </c>
      <c r="Q2554" s="10" t="str">
        <f t="shared" si="235"/>
        <v>music</v>
      </c>
      <c r="R2554" s="10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6"/>
        <v>155.53333333333333</v>
      </c>
      <c r="P2555" s="9">
        <f t="shared" si="234"/>
        <v>38.883333333333333</v>
      </c>
      <c r="Q2555" s="10" t="str">
        <f t="shared" si="235"/>
        <v>music</v>
      </c>
      <c r="R2555" s="10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6"/>
        <v>122.8</v>
      </c>
      <c r="P2556" s="9">
        <f t="shared" si="234"/>
        <v>54.985074626865675</v>
      </c>
      <c r="Q2556" s="10" t="str">
        <f t="shared" si="235"/>
        <v>music</v>
      </c>
      <c r="R2556" s="10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6"/>
        <v>107.35</v>
      </c>
      <c r="P2557" s="9">
        <f t="shared" si="234"/>
        <v>61.342857142857142</v>
      </c>
      <c r="Q2557" s="10" t="str">
        <f t="shared" si="235"/>
        <v>music</v>
      </c>
      <c r="R2557" s="10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6"/>
        <v>105.50335570469798</v>
      </c>
      <c r="P2558" s="9">
        <f t="shared" si="234"/>
        <v>23.117647058823529</v>
      </c>
      <c r="Q2558" s="10" t="str">
        <f t="shared" si="235"/>
        <v>music</v>
      </c>
      <c r="R2558" s="10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6"/>
        <v>118.44444444444444</v>
      </c>
      <c r="P2559" s="9">
        <f t="shared" si="234"/>
        <v>29.611111111111111</v>
      </c>
      <c r="Q2559" s="10" t="str">
        <f t="shared" si="235"/>
        <v>music</v>
      </c>
      <c r="R2559" s="10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6"/>
        <v>108.88</v>
      </c>
      <c r="P2560" s="9">
        <f t="shared" si="234"/>
        <v>75.611111111111114</v>
      </c>
      <c r="Q2560" s="10" t="str">
        <f t="shared" si="235"/>
        <v>music</v>
      </c>
      <c r="R2560" s="1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6"/>
        <v>111.25</v>
      </c>
      <c r="P2561" s="9">
        <f t="shared" si="234"/>
        <v>35.6</v>
      </c>
      <c r="Q2561" s="10" t="str">
        <f t="shared" si="235"/>
        <v>music</v>
      </c>
      <c r="R2561" s="10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6"/>
        <v>100.1</v>
      </c>
      <c r="P2562" s="9">
        <f t="shared" ref="P2562:P2625" si="240">AVERAGE(PLEDGED/BACKERS_COUNT)</f>
        <v>143</v>
      </c>
      <c r="Q2562" s="10" t="str">
        <f t="shared" ref="Q2562:Q2625" si="241">LEFT(N2562,FIND("/",N2562)-1)</f>
        <v>music</v>
      </c>
      <c r="R2562" s="10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2">(E2563/D2563)*100</f>
        <v>0</v>
      </c>
      <c r="P2563" s="9" t="e">
        <f t="shared" si="240"/>
        <v>#DIV/0!</v>
      </c>
      <c r="Q2563" s="10" t="str">
        <f t="shared" si="241"/>
        <v>food</v>
      </c>
      <c r="R2563" s="10" t="str">
        <f t="shared" ref="R2563:R2626" si="243">RIGHT(N2563, LEN(N2563)-FIND("/", 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2"/>
        <v>0.75</v>
      </c>
      <c r="P2564" s="9">
        <f t="shared" si="240"/>
        <v>25</v>
      </c>
      <c r="Q2564" s="10" t="str">
        <f t="shared" si="241"/>
        <v>food</v>
      </c>
      <c r="R2564" s="10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2"/>
        <v>0</v>
      </c>
      <c r="P2565" s="9" t="e">
        <f t="shared" si="240"/>
        <v>#DIV/0!</v>
      </c>
      <c r="Q2565" s="10" t="str">
        <f t="shared" si="241"/>
        <v>food</v>
      </c>
      <c r="R2565" s="10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2"/>
        <v>0</v>
      </c>
      <c r="P2566" s="9" t="e">
        <f t="shared" si="240"/>
        <v>#DIV/0!</v>
      </c>
      <c r="Q2566" s="10" t="str">
        <f t="shared" si="241"/>
        <v>food</v>
      </c>
      <c r="R2566" s="10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2"/>
        <v>1</v>
      </c>
      <c r="P2567" s="9">
        <f t="shared" si="240"/>
        <v>100</v>
      </c>
      <c r="Q2567" s="10" t="str">
        <f t="shared" si="241"/>
        <v>food</v>
      </c>
      <c r="R2567" s="10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2" hidden="1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2"/>
        <v>0</v>
      </c>
      <c r="P2568" s="9" t="e">
        <f t="shared" si="240"/>
        <v>#DIV/0!</v>
      </c>
      <c r="Q2568" s="10" t="str">
        <f t="shared" si="241"/>
        <v>food</v>
      </c>
      <c r="R2568" s="10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2"/>
        <v>0.26666666666666666</v>
      </c>
      <c r="P2569" s="9">
        <f t="shared" si="240"/>
        <v>60</v>
      </c>
      <c r="Q2569" s="10" t="str">
        <f t="shared" si="241"/>
        <v>food</v>
      </c>
      <c r="R2569" s="10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2"/>
        <v>0.5</v>
      </c>
      <c r="P2570" s="9">
        <f t="shared" si="240"/>
        <v>50</v>
      </c>
      <c r="Q2570" s="10" t="str">
        <f t="shared" si="241"/>
        <v>food</v>
      </c>
      <c r="R2570" s="1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2"/>
        <v>2.2307692307692308</v>
      </c>
      <c r="P2571" s="9">
        <f t="shared" si="240"/>
        <v>72.5</v>
      </c>
      <c r="Q2571" s="10" t="str">
        <f t="shared" si="241"/>
        <v>food</v>
      </c>
      <c r="R2571" s="10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2"/>
        <v>0.84285714285714297</v>
      </c>
      <c r="P2572" s="9">
        <f t="shared" si="240"/>
        <v>29.5</v>
      </c>
      <c r="Q2572" s="10" t="str">
        <f t="shared" si="241"/>
        <v>food</v>
      </c>
      <c r="R2572" s="10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2"/>
        <v>0.25</v>
      </c>
      <c r="P2573" s="9">
        <f t="shared" si="240"/>
        <v>62.5</v>
      </c>
      <c r="Q2573" s="10" t="str">
        <f t="shared" si="241"/>
        <v>food</v>
      </c>
      <c r="R2573" s="10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2"/>
        <v>0</v>
      </c>
      <c r="P2574" s="9" t="e">
        <f t="shared" si="240"/>
        <v>#DIV/0!</v>
      </c>
      <c r="Q2574" s="10" t="str">
        <f t="shared" si="241"/>
        <v>food</v>
      </c>
      <c r="R2574" s="10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2"/>
        <v>0</v>
      </c>
      <c r="P2575" s="9" t="e">
        <f t="shared" si="240"/>
        <v>#DIV/0!</v>
      </c>
      <c r="Q2575" s="10" t="str">
        <f t="shared" si="241"/>
        <v>food</v>
      </c>
      <c r="R2575" s="10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2"/>
        <v>0</v>
      </c>
      <c r="P2576" s="9" t="e">
        <f t="shared" si="240"/>
        <v>#DIV/0!</v>
      </c>
      <c r="Q2576" s="10" t="str">
        <f t="shared" si="241"/>
        <v>food</v>
      </c>
      <c r="R2576" s="10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2"/>
        <v>0</v>
      </c>
      <c r="P2577" s="9" t="e">
        <f t="shared" si="240"/>
        <v>#DIV/0!</v>
      </c>
      <c r="Q2577" s="10" t="str">
        <f t="shared" si="241"/>
        <v>food</v>
      </c>
      <c r="R2577" s="10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2"/>
        <v>0</v>
      </c>
      <c r="P2578" s="9" t="e">
        <f t="shared" si="240"/>
        <v>#DIV/0!</v>
      </c>
      <c r="Q2578" s="10" t="str">
        <f t="shared" si="241"/>
        <v>food</v>
      </c>
      <c r="R2578" s="10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2" hidden="1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2"/>
        <v>0</v>
      </c>
      <c r="P2579" s="9" t="e">
        <f t="shared" si="240"/>
        <v>#DIV/0!</v>
      </c>
      <c r="Q2579" s="10" t="str">
        <f t="shared" si="241"/>
        <v>food</v>
      </c>
      <c r="R2579" s="10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2"/>
        <v>0</v>
      </c>
      <c r="P2580" s="9" t="e">
        <f t="shared" si="240"/>
        <v>#DIV/0!</v>
      </c>
      <c r="Q2580" s="10" t="str">
        <f t="shared" si="241"/>
        <v>food</v>
      </c>
      <c r="R2580" s="1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2" hidden="1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2"/>
        <v>0.13849999999999998</v>
      </c>
      <c r="P2581" s="9">
        <f t="shared" si="240"/>
        <v>23.083333333333332</v>
      </c>
      <c r="Q2581" s="10" t="str">
        <f t="shared" si="241"/>
        <v>food</v>
      </c>
      <c r="R2581" s="10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2"/>
        <v>0.6</v>
      </c>
      <c r="P2582" s="9">
        <f t="shared" si="240"/>
        <v>25.5</v>
      </c>
      <c r="Q2582" s="10" t="str">
        <f t="shared" si="241"/>
        <v>food</v>
      </c>
      <c r="R2582" s="10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2" hidden="1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2"/>
        <v>10.6</v>
      </c>
      <c r="P2583" s="9">
        <f t="shared" si="240"/>
        <v>48.18181818181818</v>
      </c>
      <c r="Q2583" s="10" t="str">
        <f t="shared" si="241"/>
        <v>food</v>
      </c>
      <c r="R2583" s="10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8.8" hidden="1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2"/>
        <v>1.1111111111111111E-3</v>
      </c>
      <c r="P2584" s="9">
        <f t="shared" si="240"/>
        <v>1</v>
      </c>
      <c r="Q2584" s="10" t="str">
        <f t="shared" si="241"/>
        <v>food</v>
      </c>
      <c r="R2584" s="10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2" hidden="1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2"/>
        <v>0.5</v>
      </c>
      <c r="P2585" s="9">
        <f t="shared" si="240"/>
        <v>1</v>
      </c>
      <c r="Q2585" s="10" t="str">
        <f t="shared" si="241"/>
        <v>food</v>
      </c>
      <c r="R2585" s="10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8.8" hidden="1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2"/>
        <v>0</v>
      </c>
      <c r="P2586" s="9" t="e">
        <f t="shared" si="240"/>
        <v>#DIV/0!</v>
      </c>
      <c r="Q2586" s="10" t="str">
        <f t="shared" si="241"/>
        <v>food</v>
      </c>
      <c r="R2586" s="10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2" hidden="1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2"/>
        <v>0.16666666666666669</v>
      </c>
      <c r="P2587" s="9">
        <f t="shared" si="240"/>
        <v>50</v>
      </c>
      <c r="Q2587" s="10" t="str">
        <f t="shared" si="241"/>
        <v>food</v>
      </c>
      <c r="R2587" s="10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8.8" hidden="1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2"/>
        <v>0.16666666666666669</v>
      </c>
      <c r="P2588" s="9">
        <f t="shared" si="240"/>
        <v>5</v>
      </c>
      <c r="Q2588" s="10" t="str">
        <f t="shared" si="241"/>
        <v>food</v>
      </c>
      <c r="R2588" s="10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2" hidden="1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2"/>
        <v>2.4340000000000002</v>
      </c>
      <c r="P2589" s="9">
        <f t="shared" si="240"/>
        <v>202.83333333333334</v>
      </c>
      <c r="Q2589" s="10" t="str">
        <f t="shared" si="241"/>
        <v>food</v>
      </c>
      <c r="R2589" s="10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7.6" hidden="1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2"/>
        <v>3.8833333333333329</v>
      </c>
      <c r="P2590" s="9">
        <f t="shared" si="240"/>
        <v>29.125</v>
      </c>
      <c r="Q2590" s="10" t="str">
        <f t="shared" si="241"/>
        <v>food</v>
      </c>
      <c r="R2590" s="1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2" hidden="1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2"/>
        <v>0.01</v>
      </c>
      <c r="P2591" s="9">
        <f t="shared" si="240"/>
        <v>5</v>
      </c>
      <c r="Q2591" s="10" t="str">
        <f t="shared" si="241"/>
        <v>food</v>
      </c>
      <c r="R2591" s="10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2" hidden="1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2"/>
        <v>0</v>
      </c>
      <c r="P2592" s="9" t="e">
        <f t="shared" si="240"/>
        <v>#DIV/0!</v>
      </c>
      <c r="Q2592" s="10" t="str">
        <f t="shared" si="241"/>
        <v>food</v>
      </c>
      <c r="R2592" s="10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2" hidden="1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2"/>
        <v>1.7333333333333332</v>
      </c>
      <c r="P2593" s="9">
        <f t="shared" si="240"/>
        <v>13</v>
      </c>
      <c r="Q2593" s="10" t="str">
        <f t="shared" si="241"/>
        <v>food</v>
      </c>
      <c r="R2593" s="10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7.6" hidden="1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2"/>
        <v>0.16666666666666669</v>
      </c>
      <c r="P2594" s="9">
        <f t="shared" si="240"/>
        <v>50</v>
      </c>
      <c r="Q2594" s="10" t="str">
        <f t="shared" si="241"/>
        <v>food</v>
      </c>
      <c r="R2594" s="10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2" hidden="1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2"/>
        <v>0</v>
      </c>
      <c r="P2595" s="9" t="e">
        <f t="shared" si="240"/>
        <v>#DIV/0!</v>
      </c>
      <c r="Q2595" s="10" t="str">
        <f t="shared" si="241"/>
        <v>food</v>
      </c>
      <c r="R2595" s="10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2" hidden="1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2"/>
        <v>1.25E-3</v>
      </c>
      <c r="P2596" s="9">
        <f t="shared" si="240"/>
        <v>1</v>
      </c>
      <c r="Q2596" s="10" t="str">
        <f t="shared" si="241"/>
        <v>food</v>
      </c>
      <c r="R2596" s="10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8.8" hidden="1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2"/>
        <v>12.166666666666668</v>
      </c>
      <c r="P2597" s="9">
        <f t="shared" si="240"/>
        <v>96.05263157894737</v>
      </c>
      <c r="Q2597" s="10" t="str">
        <f t="shared" si="241"/>
        <v>food</v>
      </c>
      <c r="R2597" s="10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3.2" hidden="1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2"/>
        <v>23.588571428571427</v>
      </c>
      <c r="P2598" s="9">
        <f t="shared" si="240"/>
        <v>305.77777777777777</v>
      </c>
      <c r="Q2598" s="10" t="str">
        <f t="shared" si="241"/>
        <v>food</v>
      </c>
      <c r="R2598" s="10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2" hidden="1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2"/>
        <v>5.6666666666666661</v>
      </c>
      <c r="P2599" s="9">
        <f t="shared" si="240"/>
        <v>12.142857142857142</v>
      </c>
      <c r="Q2599" s="10" t="str">
        <f t="shared" si="241"/>
        <v>food</v>
      </c>
      <c r="R2599" s="10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2" hidden="1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2"/>
        <v>39</v>
      </c>
      <c r="P2600" s="9">
        <f t="shared" si="240"/>
        <v>83.571428571428569</v>
      </c>
      <c r="Q2600" s="10" t="str">
        <f t="shared" si="241"/>
        <v>food</v>
      </c>
      <c r="R2600" s="1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8.8" hidden="1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2"/>
        <v>0.99546510341776351</v>
      </c>
      <c r="P2601" s="9">
        <f t="shared" si="240"/>
        <v>18</v>
      </c>
      <c r="Q2601" s="10" t="str">
        <f t="shared" si="241"/>
        <v>food</v>
      </c>
      <c r="R2601" s="10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2" hidden="1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2"/>
        <v>6.9320000000000004</v>
      </c>
      <c r="P2602" s="9">
        <f t="shared" si="240"/>
        <v>115.53333333333333</v>
      </c>
      <c r="Q2602" s="10" t="str">
        <f t="shared" si="241"/>
        <v>food</v>
      </c>
      <c r="R2602" s="10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2"/>
        <v>661.4</v>
      </c>
      <c r="P2603" s="9">
        <f t="shared" si="240"/>
        <v>21.900662251655628</v>
      </c>
      <c r="Q2603" s="10" t="str">
        <f t="shared" si="241"/>
        <v>technology</v>
      </c>
      <c r="R2603" s="10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2"/>
        <v>326.0916666666667</v>
      </c>
      <c r="P2604" s="9">
        <f t="shared" si="240"/>
        <v>80.022494887525568</v>
      </c>
      <c r="Q2604" s="10" t="str">
        <f t="shared" si="241"/>
        <v>technology</v>
      </c>
      <c r="R2604" s="10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2"/>
        <v>101.48571428571429</v>
      </c>
      <c r="P2605" s="9">
        <f t="shared" si="240"/>
        <v>35.520000000000003</v>
      </c>
      <c r="Q2605" s="10" t="str">
        <f t="shared" si="241"/>
        <v>technology</v>
      </c>
      <c r="R2605" s="10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2"/>
        <v>104.21799999999999</v>
      </c>
      <c r="P2606" s="9">
        <f t="shared" si="240"/>
        <v>64.933333333333323</v>
      </c>
      <c r="Q2606" s="10" t="str">
        <f t="shared" si="241"/>
        <v>technology</v>
      </c>
      <c r="R2606" s="10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2"/>
        <v>107.42157000000002</v>
      </c>
      <c r="P2607" s="9">
        <f t="shared" si="240"/>
        <v>60.965703745743475</v>
      </c>
      <c r="Q2607" s="10" t="str">
        <f t="shared" si="241"/>
        <v>technology</v>
      </c>
      <c r="R2607" s="10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2"/>
        <v>110.05454545454545</v>
      </c>
      <c r="P2608" s="9">
        <f t="shared" si="240"/>
        <v>31.444155844155844</v>
      </c>
      <c r="Q2608" s="10" t="str">
        <f t="shared" si="241"/>
        <v>technology</v>
      </c>
      <c r="R2608" s="10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2"/>
        <v>407.7</v>
      </c>
      <c r="P2609" s="9">
        <f t="shared" si="240"/>
        <v>81.949748743718587</v>
      </c>
      <c r="Q2609" s="10" t="str">
        <f t="shared" si="241"/>
        <v>technology</v>
      </c>
      <c r="R2609" s="10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2"/>
        <v>223.92500000000001</v>
      </c>
      <c r="P2610" s="9">
        <f t="shared" si="240"/>
        <v>58.92763157894737</v>
      </c>
      <c r="Q2610" s="10" t="str">
        <f t="shared" si="241"/>
        <v>technology</v>
      </c>
      <c r="R2610" s="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2"/>
        <v>303.80111428571428</v>
      </c>
      <c r="P2611" s="9">
        <f t="shared" si="240"/>
        <v>157.29347633136095</v>
      </c>
      <c r="Q2611" s="10" t="str">
        <f t="shared" si="241"/>
        <v>technology</v>
      </c>
      <c r="R2611" s="10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2"/>
        <v>141.3251043268175</v>
      </c>
      <c r="P2612" s="9">
        <f t="shared" si="240"/>
        <v>55.758509532062391</v>
      </c>
      <c r="Q2612" s="10" t="str">
        <f t="shared" si="241"/>
        <v>technology</v>
      </c>
      <c r="R2612" s="10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2"/>
        <v>2790.6363636363635</v>
      </c>
      <c r="P2613" s="9">
        <f t="shared" si="240"/>
        <v>83.802893802893806</v>
      </c>
      <c r="Q2613" s="10" t="str">
        <f t="shared" si="241"/>
        <v>technology</v>
      </c>
      <c r="R2613" s="10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2"/>
        <v>171.76130000000001</v>
      </c>
      <c r="P2614" s="9">
        <f t="shared" si="240"/>
        <v>58.422210884353746</v>
      </c>
      <c r="Q2614" s="10" t="str">
        <f t="shared" si="241"/>
        <v>technology</v>
      </c>
      <c r="R2614" s="10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2"/>
        <v>101.01333333333334</v>
      </c>
      <c r="P2615" s="9">
        <f t="shared" si="240"/>
        <v>270.57142857142856</v>
      </c>
      <c r="Q2615" s="10" t="str">
        <f t="shared" si="241"/>
        <v>technology</v>
      </c>
      <c r="R2615" s="10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2"/>
        <v>102</v>
      </c>
      <c r="P2616" s="9">
        <f t="shared" si="240"/>
        <v>107.1</v>
      </c>
      <c r="Q2616" s="10" t="str">
        <f t="shared" si="241"/>
        <v>technology</v>
      </c>
      <c r="R2616" s="10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2"/>
        <v>169.76511744127936</v>
      </c>
      <c r="P2617" s="9">
        <f t="shared" si="240"/>
        <v>47.180555555555557</v>
      </c>
      <c r="Q2617" s="10" t="str">
        <f t="shared" si="241"/>
        <v>technology</v>
      </c>
      <c r="R2617" s="10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2"/>
        <v>114.53400000000001</v>
      </c>
      <c r="P2618" s="9">
        <f t="shared" si="240"/>
        <v>120.30882352941177</v>
      </c>
      <c r="Q2618" s="10" t="str">
        <f t="shared" si="241"/>
        <v>technology</v>
      </c>
      <c r="R2618" s="10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2"/>
        <v>877.6</v>
      </c>
      <c r="P2619" s="9">
        <f t="shared" si="240"/>
        <v>27.59748427672956</v>
      </c>
      <c r="Q2619" s="10" t="str">
        <f t="shared" si="241"/>
        <v>technology</v>
      </c>
      <c r="R2619" s="10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2"/>
        <v>105.38666666666667</v>
      </c>
      <c r="P2620" s="9">
        <f t="shared" si="240"/>
        <v>205.2987012987013</v>
      </c>
      <c r="Q2620" s="10" t="str">
        <f t="shared" si="241"/>
        <v>technology</v>
      </c>
      <c r="R2620" s="1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2"/>
        <v>188.39999999999998</v>
      </c>
      <c r="P2621" s="9">
        <f t="shared" si="240"/>
        <v>35.547169811320757</v>
      </c>
      <c r="Q2621" s="10" t="str">
        <f t="shared" si="241"/>
        <v>technology</v>
      </c>
      <c r="R2621" s="10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2"/>
        <v>143.65230769230772</v>
      </c>
      <c r="P2622" s="9">
        <f t="shared" si="240"/>
        <v>74.639488409272587</v>
      </c>
      <c r="Q2622" s="10" t="str">
        <f t="shared" si="241"/>
        <v>technology</v>
      </c>
      <c r="R2622" s="10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2"/>
        <v>145.88</v>
      </c>
      <c r="P2623" s="9">
        <f t="shared" si="240"/>
        <v>47.058064516129029</v>
      </c>
      <c r="Q2623" s="10" t="str">
        <f t="shared" si="241"/>
        <v>technology</v>
      </c>
      <c r="R2623" s="10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2"/>
        <v>131.184</v>
      </c>
      <c r="P2624" s="9">
        <f t="shared" si="240"/>
        <v>26.591351351351353</v>
      </c>
      <c r="Q2624" s="10" t="str">
        <f t="shared" si="241"/>
        <v>technology</v>
      </c>
      <c r="R2624" s="10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2"/>
        <v>113.99999999999999</v>
      </c>
      <c r="P2625" s="9">
        <f t="shared" si="240"/>
        <v>36.774193548387096</v>
      </c>
      <c r="Q2625" s="10" t="str">
        <f t="shared" si="241"/>
        <v>technology</v>
      </c>
      <c r="R2625" s="10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2"/>
        <v>1379.4206249999997</v>
      </c>
      <c r="P2626" s="9">
        <f t="shared" ref="P2626:P2689" si="246">AVERAGE(PLEDGED/BACKERS_COUNT)</f>
        <v>31.820544982698959</v>
      </c>
      <c r="Q2626" s="10" t="str">
        <f t="shared" ref="Q2626:Q2689" si="247">LEFT(N2626,FIND("/",N2626)-1)</f>
        <v>technology</v>
      </c>
      <c r="R2626" s="10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8">(E2627/D2627)*100</f>
        <v>956</v>
      </c>
      <c r="P2627" s="9">
        <f t="shared" si="246"/>
        <v>27.576923076923077</v>
      </c>
      <c r="Q2627" s="10" t="str">
        <f t="shared" si="247"/>
        <v>technology</v>
      </c>
      <c r="R2627" s="10" t="str">
        <f t="shared" ref="R2627:R2690" si="249">RIGHT(N2627, LEN(N2627)-FIND("/", 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8"/>
        <v>112.00000000000001</v>
      </c>
      <c r="P2628" s="9">
        <f t="shared" si="246"/>
        <v>56</v>
      </c>
      <c r="Q2628" s="10" t="str">
        <f t="shared" si="247"/>
        <v>technology</v>
      </c>
      <c r="R2628" s="10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8"/>
        <v>646.66666666666663</v>
      </c>
      <c r="P2629" s="9">
        <f t="shared" si="246"/>
        <v>21.555555555555557</v>
      </c>
      <c r="Q2629" s="10" t="str">
        <f t="shared" si="247"/>
        <v>technology</v>
      </c>
      <c r="R2629" s="10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8"/>
        <v>110.36948748510132</v>
      </c>
      <c r="P2630" s="9">
        <f t="shared" si="246"/>
        <v>44.095238095238095</v>
      </c>
      <c r="Q2630" s="10" t="str">
        <f t="shared" si="247"/>
        <v>technology</v>
      </c>
      <c r="R2630" s="1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8"/>
        <v>127.74000000000001</v>
      </c>
      <c r="P2631" s="9">
        <f t="shared" si="246"/>
        <v>63.87</v>
      </c>
      <c r="Q2631" s="10" t="str">
        <f t="shared" si="247"/>
        <v>technology</v>
      </c>
      <c r="R2631" s="10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8"/>
        <v>157.9</v>
      </c>
      <c r="P2632" s="9">
        <f t="shared" si="246"/>
        <v>38.987654320987652</v>
      </c>
      <c r="Q2632" s="10" t="str">
        <f t="shared" si="247"/>
        <v>technology</v>
      </c>
      <c r="R2632" s="10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8"/>
        <v>114.66525000000001</v>
      </c>
      <c r="P2633" s="9">
        <f t="shared" si="246"/>
        <v>80.185489510489504</v>
      </c>
      <c r="Q2633" s="10" t="str">
        <f t="shared" si="247"/>
        <v>technology</v>
      </c>
      <c r="R2633" s="10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8"/>
        <v>137.00934579439252</v>
      </c>
      <c r="P2634" s="9">
        <f t="shared" si="246"/>
        <v>34.904761904761905</v>
      </c>
      <c r="Q2634" s="10" t="str">
        <f t="shared" si="247"/>
        <v>technology</v>
      </c>
      <c r="R2634" s="10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8"/>
        <v>354.62</v>
      </c>
      <c r="P2635" s="9">
        <f t="shared" si="246"/>
        <v>89.100502512562812</v>
      </c>
      <c r="Q2635" s="10" t="str">
        <f t="shared" si="247"/>
        <v>technology</v>
      </c>
      <c r="R2635" s="10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8"/>
        <v>106.02150537634409</v>
      </c>
      <c r="P2636" s="9">
        <f t="shared" si="246"/>
        <v>39.44</v>
      </c>
      <c r="Q2636" s="10" t="str">
        <f t="shared" si="247"/>
        <v>technology</v>
      </c>
      <c r="R2636" s="10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8"/>
        <v>100</v>
      </c>
      <c r="P2637" s="9">
        <f t="shared" si="246"/>
        <v>136.9047619047619</v>
      </c>
      <c r="Q2637" s="10" t="str">
        <f t="shared" si="247"/>
        <v>technology</v>
      </c>
      <c r="R2637" s="10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8"/>
        <v>187.3</v>
      </c>
      <c r="P2638" s="9">
        <f t="shared" si="246"/>
        <v>37.46</v>
      </c>
      <c r="Q2638" s="10" t="str">
        <f t="shared" si="247"/>
        <v>technology</v>
      </c>
      <c r="R2638" s="10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8"/>
        <v>166.2</v>
      </c>
      <c r="P2639" s="9">
        <f t="shared" si="246"/>
        <v>31.96153846153846</v>
      </c>
      <c r="Q2639" s="10" t="str">
        <f t="shared" si="247"/>
        <v>technology</v>
      </c>
      <c r="R2639" s="10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8"/>
        <v>101.72910662824208</v>
      </c>
      <c r="P2640" s="9">
        <f t="shared" si="246"/>
        <v>25.214285714285715</v>
      </c>
      <c r="Q2640" s="10" t="str">
        <f t="shared" si="247"/>
        <v>technology</v>
      </c>
      <c r="R2640" s="1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8"/>
        <v>164</v>
      </c>
      <c r="P2641" s="9">
        <f t="shared" si="246"/>
        <v>10.040816326530612</v>
      </c>
      <c r="Q2641" s="10" t="str">
        <f t="shared" si="247"/>
        <v>technology</v>
      </c>
      <c r="R2641" s="10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8"/>
        <v>105.66666666666666</v>
      </c>
      <c r="P2642" s="9">
        <f t="shared" si="246"/>
        <v>45.94202898550725</v>
      </c>
      <c r="Q2642" s="10" t="str">
        <f t="shared" si="247"/>
        <v>technology</v>
      </c>
      <c r="R2642" s="10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8.8" hidden="1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8"/>
        <v>1</v>
      </c>
      <c r="P2643" s="9">
        <f t="shared" si="246"/>
        <v>15</v>
      </c>
      <c r="Q2643" s="10" t="str">
        <f t="shared" si="247"/>
        <v>technology</v>
      </c>
      <c r="R2643" s="10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7.6" hidden="1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8"/>
        <v>0</v>
      </c>
      <c r="P2644" s="9" t="e">
        <f t="shared" si="246"/>
        <v>#DIV/0!</v>
      </c>
      <c r="Q2644" s="10" t="str">
        <f t="shared" si="247"/>
        <v>technology</v>
      </c>
      <c r="R2644" s="10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3.2" hidden="1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8"/>
        <v>33.559730999999999</v>
      </c>
      <c r="P2645" s="9">
        <f t="shared" si="246"/>
        <v>223.58248500999335</v>
      </c>
      <c r="Q2645" s="10" t="str">
        <f t="shared" si="247"/>
        <v>technology</v>
      </c>
      <c r="R2645" s="10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2" hidden="1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8"/>
        <v>2.0529999999999999</v>
      </c>
      <c r="P2646" s="9">
        <f t="shared" si="246"/>
        <v>39.480769230769234</v>
      </c>
      <c r="Q2646" s="10" t="str">
        <f t="shared" si="247"/>
        <v>technology</v>
      </c>
      <c r="R2646" s="10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8"/>
        <v>10.5</v>
      </c>
      <c r="P2647" s="9">
        <f t="shared" si="246"/>
        <v>91.304347826086953</v>
      </c>
      <c r="Q2647" s="10" t="str">
        <f t="shared" si="247"/>
        <v>technology</v>
      </c>
      <c r="R2647" s="10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2" hidden="1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8"/>
        <v>8.4172840000000004</v>
      </c>
      <c r="P2648" s="9">
        <f t="shared" si="246"/>
        <v>78.666205607476627</v>
      </c>
      <c r="Q2648" s="10" t="str">
        <f t="shared" si="247"/>
        <v>technology</v>
      </c>
      <c r="R2648" s="10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8"/>
        <v>1.44</v>
      </c>
      <c r="P2649" s="9">
        <f t="shared" si="246"/>
        <v>12</v>
      </c>
      <c r="Q2649" s="10" t="str">
        <f t="shared" si="247"/>
        <v>technology</v>
      </c>
      <c r="R2649" s="10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8"/>
        <v>0.88333333333333341</v>
      </c>
      <c r="P2650" s="9">
        <f t="shared" si="246"/>
        <v>17.666666666666668</v>
      </c>
      <c r="Q2650" s="10" t="str">
        <f t="shared" si="247"/>
        <v>technology</v>
      </c>
      <c r="R2650" s="1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8"/>
        <v>9.920000000000001E-2</v>
      </c>
      <c r="P2651" s="9">
        <f t="shared" si="246"/>
        <v>41.333333333333336</v>
      </c>
      <c r="Q2651" s="10" t="str">
        <f t="shared" si="247"/>
        <v>technology</v>
      </c>
      <c r="R2651" s="10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8"/>
        <v>0.59666666666666668</v>
      </c>
      <c r="P2652" s="9">
        <f t="shared" si="246"/>
        <v>71.599999999999994</v>
      </c>
      <c r="Q2652" s="10" t="str">
        <f t="shared" si="247"/>
        <v>technology</v>
      </c>
      <c r="R2652" s="10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8"/>
        <v>1.8689285714285715</v>
      </c>
      <c r="P2653" s="9">
        <f t="shared" si="246"/>
        <v>307.8235294117647</v>
      </c>
      <c r="Q2653" s="10" t="str">
        <f t="shared" si="247"/>
        <v>technology</v>
      </c>
      <c r="R2653" s="10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8"/>
        <v>0.88500000000000001</v>
      </c>
      <c r="P2654" s="9">
        <f t="shared" si="246"/>
        <v>80.454545454545453</v>
      </c>
      <c r="Q2654" s="10" t="str">
        <f t="shared" si="247"/>
        <v>technology</v>
      </c>
      <c r="R2654" s="10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8"/>
        <v>11.52156862745098</v>
      </c>
      <c r="P2655" s="9">
        <f t="shared" si="246"/>
        <v>83.942857142857136</v>
      </c>
      <c r="Q2655" s="10" t="str">
        <f t="shared" si="247"/>
        <v>technology</v>
      </c>
      <c r="R2655" s="10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2" hidden="1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8"/>
        <v>5.1000000000000004E-2</v>
      </c>
      <c r="P2656" s="9">
        <f t="shared" si="246"/>
        <v>8.5</v>
      </c>
      <c r="Q2656" s="10" t="str">
        <f t="shared" si="247"/>
        <v>technology</v>
      </c>
      <c r="R2656" s="10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8"/>
        <v>21.033333333333335</v>
      </c>
      <c r="P2657" s="9">
        <f t="shared" si="246"/>
        <v>73.372093023255815</v>
      </c>
      <c r="Q2657" s="10" t="str">
        <f t="shared" si="247"/>
        <v>technology</v>
      </c>
      <c r="R2657" s="10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8.8" hidden="1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8"/>
        <v>11.436666666666667</v>
      </c>
      <c r="P2658" s="9">
        <f t="shared" si="246"/>
        <v>112.86184210526316</v>
      </c>
      <c r="Q2658" s="10" t="str">
        <f t="shared" si="247"/>
        <v>technology</v>
      </c>
      <c r="R2658" s="10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2" hidden="1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8"/>
        <v>18.737933333333334</v>
      </c>
      <c r="P2659" s="9">
        <f t="shared" si="246"/>
        <v>95.277627118644077</v>
      </c>
      <c r="Q2659" s="10" t="str">
        <f t="shared" si="247"/>
        <v>technology</v>
      </c>
      <c r="R2659" s="10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2" hidden="1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8"/>
        <v>9.285714285714286E-2</v>
      </c>
      <c r="P2660" s="9">
        <f t="shared" si="246"/>
        <v>22.75</v>
      </c>
      <c r="Q2660" s="10" t="str">
        <f t="shared" si="247"/>
        <v>technology</v>
      </c>
      <c r="R2660" s="1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8"/>
        <v>2.7204081632653061</v>
      </c>
      <c r="P2661" s="9">
        <f t="shared" si="246"/>
        <v>133.30000000000001</v>
      </c>
      <c r="Q2661" s="10" t="str">
        <f t="shared" si="247"/>
        <v>technology</v>
      </c>
      <c r="R2661" s="10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8"/>
        <v>9.5000000000000001E-2</v>
      </c>
      <c r="P2662" s="9">
        <f t="shared" si="246"/>
        <v>3.8</v>
      </c>
      <c r="Q2662" s="10" t="str">
        <f t="shared" si="247"/>
        <v>technology</v>
      </c>
      <c r="R2662" s="10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8"/>
        <v>102.89999999999999</v>
      </c>
      <c r="P2663" s="9">
        <f t="shared" si="246"/>
        <v>85.75</v>
      </c>
      <c r="Q2663" s="10" t="str">
        <f t="shared" si="247"/>
        <v>technology</v>
      </c>
      <c r="R2663" s="10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8"/>
        <v>106.80000000000001</v>
      </c>
      <c r="P2664" s="9">
        <f t="shared" si="246"/>
        <v>267</v>
      </c>
      <c r="Q2664" s="10" t="str">
        <f t="shared" si="247"/>
        <v>technology</v>
      </c>
      <c r="R2664" s="10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8"/>
        <v>104.59625</v>
      </c>
      <c r="P2665" s="9">
        <f t="shared" si="246"/>
        <v>373.55803571428572</v>
      </c>
      <c r="Q2665" s="10" t="str">
        <f t="shared" si="247"/>
        <v>technology</v>
      </c>
      <c r="R2665" s="10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8"/>
        <v>103.42857142857143</v>
      </c>
      <c r="P2666" s="9">
        <f t="shared" si="246"/>
        <v>174.03846153846155</v>
      </c>
      <c r="Q2666" s="10" t="str">
        <f t="shared" si="247"/>
        <v>technology</v>
      </c>
      <c r="R2666" s="10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8"/>
        <v>123.14285714285715</v>
      </c>
      <c r="P2667" s="9">
        <f t="shared" si="246"/>
        <v>93.695652173913047</v>
      </c>
      <c r="Q2667" s="10" t="str">
        <f t="shared" si="247"/>
        <v>technology</v>
      </c>
      <c r="R2667" s="10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8"/>
        <v>159.29509999999999</v>
      </c>
      <c r="P2668" s="9">
        <f t="shared" si="246"/>
        <v>77.327718446601949</v>
      </c>
      <c r="Q2668" s="10" t="str">
        <f t="shared" si="247"/>
        <v>technology</v>
      </c>
      <c r="R2668" s="10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8"/>
        <v>110.66666666666667</v>
      </c>
      <c r="P2669" s="9">
        <f t="shared" si="246"/>
        <v>92.222222222222229</v>
      </c>
      <c r="Q2669" s="10" t="str">
        <f t="shared" si="247"/>
        <v>technology</v>
      </c>
      <c r="R2669" s="10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8"/>
        <v>170.70000000000002</v>
      </c>
      <c r="P2670" s="9">
        <f t="shared" si="246"/>
        <v>60.964285714285715</v>
      </c>
      <c r="Q2670" s="10" t="str">
        <f t="shared" si="247"/>
        <v>technology</v>
      </c>
      <c r="R2670" s="1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8"/>
        <v>125.125</v>
      </c>
      <c r="P2671" s="9">
        <f t="shared" si="246"/>
        <v>91</v>
      </c>
      <c r="Q2671" s="10" t="str">
        <f t="shared" si="247"/>
        <v>technology</v>
      </c>
      <c r="R2671" s="10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2" hidden="1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8"/>
        <v>6.4158609339642041</v>
      </c>
      <c r="P2672" s="9">
        <f t="shared" si="246"/>
        <v>41.583333333333336</v>
      </c>
      <c r="Q2672" s="10" t="str">
        <f t="shared" si="247"/>
        <v>technology</v>
      </c>
      <c r="R2672" s="10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2" hidden="1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8"/>
        <v>11.343999999999999</v>
      </c>
      <c r="P2673" s="9">
        <f t="shared" si="246"/>
        <v>33.761904761904759</v>
      </c>
      <c r="Q2673" s="10" t="str">
        <f t="shared" si="247"/>
        <v>technology</v>
      </c>
      <c r="R2673" s="10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3.2" hidden="1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8"/>
        <v>33.19</v>
      </c>
      <c r="P2674" s="9">
        <f t="shared" si="246"/>
        <v>70.61702127659575</v>
      </c>
      <c r="Q2674" s="10" t="str">
        <f t="shared" si="247"/>
        <v>technology</v>
      </c>
      <c r="R2674" s="10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3.2" hidden="1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8"/>
        <v>27.58</v>
      </c>
      <c r="P2675" s="9">
        <f t="shared" si="246"/>
        <v>167.15151515151516</v>
      </c>
      <c r="Q2675" s="10" t="str">
        <f t="shared" si="247"/>
        <v>technology</v>
      </c>
      <c r="R2675" s="10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7.6" hidden="1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8"/>
        <v>62.839999999999996</v>
      </c>
      <c r="P2676" s="9">
        <f t="shared" si="246"/>
        <v>128.61988304093566</v>
      </c>
      <c r="Q2676" s="10" t="str">
        <f t="shared" si="247"/>
        <v>technology</v>
      </c>
      <c r="R2676" s="10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7.6" hidden="1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8"/>
        <v>7.5880000000000001</v>
      </c>
      <c r="P2677" s="9">
        <f t="shared" si="246"/>
        <v>65.41379310344827</v>
      </c>
      <c r="Q2677" s="10" t="str">
        <f t="shared" si="247"/>
        <v>technology</v>
      </c>
      <c r="R2677" s="10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2" hidden="1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8"/>
        <v>50.38095238095238</v>
      </c>
      <c r="P2678" s="9">
        <f t="shared" si="246"/>
        <v>117.55555555555556</v>
      </c>
      <c r="Q2678" s="10" t="str">
        <f t="shared" si="247"/>
        <v>technology</v>
      </c>
      <c r="R2678" s="10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2" hidden="1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8"/>
        <v>17.512820512820511</v>
      </c>
      <c r="P2679" s="9">
        <f t="shared" si="246"/>
        <v>126.48148148148148</v>
      </c>
      <c r="Q2679" s="10" t="str">
        <f t="shared" si="247"/>
        <v>technology</v>
      </c>
      <c r="R2679" s="10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2" hidden="1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8"/>
        <v>1.375E-2</v>
      </c>
      <c r="P2680" s="9">
        <f t="shared" si="246"/>
        <v>550</v>
      </c>
      <c r="Q2680" s="10" t="str">
        <f t="shared" si="247"/>
        <v>technology</v>
      </c>
      <c r="R2680" s="1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7.6" hidden="1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8"/>
        <v>0.33</v>
      </c>
      <c r="P2681" s="9">
        <f t="shared" si="246"/>
        <v>44</v>
      </c>
      <c r="Q2681" s="10" t="str">
        <f t="shared" si="247"/>
        <v>technology</v>
      </c>
      <c r="R2681" s="10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8"/>
        <v>0.86250000000000004</v>
      </c>
      <c r="P2682" s="9">
        <f t="shared" si="246"/>
        <v>69</v>
      </c>
      <c r="Q2682" s="10" t="str">
        <f t="shared" si="247"/>
        <v>technology</v>
      </c>
      <c r="R2682" s="10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2" hidden="1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8"/>
        <v>0.6875</v>
      </c>
      <c r="P2683" s="9">
        <f t="shared" si="246"/>
        <v>27.5</v>
      </c>
      <c r="Q2683" s="10" t="str">
        <f t="shared" si="247"/>
        <v>food</v>
      </c>
      <c r="R2683" s="10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2" hidden="1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8"/>
        <v>28.299999999999997</v>
      </c>
      <c r="P2684" s="9">
        <f t="shared" si="246"/>
        <v>84.9</v>
      </c>
      <c r="Q2684" s="10" t="str">
        <f t="shared" si="247"/>
        <v>food</v>
      </c>
      <c r="R2684" s="10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2" hidden="1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8"/>
        <v>0.24</v>
      </c>
      <c r="P2685" s="9">
        <f t="shared" si="246"/>
        <v>12</v>
      </c>
      <c r="Q2685" s="10" t="str">
        <f t="shared" si="247"/>
        <v>food</v>
      </c>
      <c r="R2685" s="10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2" hidden="1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8"/>
        <v>1.1428571428571428</v>
      </c>
      <c r="P2686" s="9">
        <f t="shared" si="246"/>
        <v>200</v>
      </c>
      <c r="Q2686" s="10" t="str">
        <f t="shared" si="247"/>
        <v>food</v>
      </c>
      <c r="R2686" s="10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2" hidden="1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8"/>
        <v>0.02</v>
      </c>
      <c r="P2687" s="9">
        <f t="shared" si="246"/>
        <v>10</v>
      </c>
      <c r="Q2687" s="10" t="str">
        <f t="shared" si="247"/>
        <v>food</v>
      </c>
      <c r="R2687" s="10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2" hidden="1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8"/>
        <v>0</v>
      </c>
      <c r="P2688" s="9" t="e">
        <f t="shared" si="246"/>
        <v>#DIV/0!</v>
      </c>
      <c r="Q2688" s="10" t="str">
        <f t="shared" si="247"/>
        <v>food</v>
      </c>
      <c r="R2688" s="10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2" hidden="1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8"/>
        <v>0</v>
      </c>
      <c r="P2689" s="9" t="e">
        <f t="shared" si="246"/>
        <v>#DIV/0!</v>
      </c>
      <c r="Q2689" s="10" t="str">
        <f t="shared" si="247"/>
        <v>food</v>
      </c>
      <c r="R2689" s="10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8.8" hidden="1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8"/>
        <v>0.14799999999999999</v>
      </c>
      <c r="P2690" s="9">
        <f t="shared" ref="P2690:P2753" si="252">AVERAGE(PLEDGED/BACKERS_COUNT)</f>
        <v>5.2857142857142856</v>
      </c>
      <c r="Q2690" s="10" t="str">
        <f t="shared" ref="Q2690:Q2753" si="253">LEFT(N2690,FIND("/",N2690)-1)</f>
        <v>food</v>
      </c>
      <c r="R2690" s="1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2" hidden="1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4">(E2691/D2691)*100</f>
        <v>2.8571428571428571E-3</v>
      </c>
      <c r="P2691" s="9">
        <f t="shared" si="252"/>
        <v>1</v>
      </c>
      <c r="Q2691" s="10" t="str">
        <f t="shared" si="253"/>
        <v>food</v>
      </c>
      <c r="R2691" s="10" t="str">
        <f t="shared" ref="R2691:R2754" si="255">RIGHT(N2691, LEN(N2691)-FIND("/", 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57.6" hidden="1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4"/>
        <v>10.7325</v>
      </c>
      <c r="P2692" s="9">
        <f t="shared" si="252"/>
        <v>72.762711864406782</v>
      </c>
      <c r="Q2692" s="10" t="str">
        <f t="shared" si="253"/>
        <v>food</v>
      </c>
      <c r="R2692" s="10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8.8" hidden="1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4"/>
        <v>5.3846153846153842E-2</v>
      </c>
      <c r="P2693" s="9">
        <f t="shared" si="252"/>
        <v>17.5</v>
      </c>
      <c r="Q2693" s="10" t="str">
        <f t="shared" si="253"/>
        <v>food</v>
      </c>
      <c r="R2693" s="10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2" hidden="1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4"/>
        <v>0.7142857142857143</v>
      </c>
      <c r="P2694" s="9">
        <f t="shared" si="252"/>
        <v>25</v>
      </c>
      <c r="Q2694" s="10" t="str">
        <f t="shared" si="253"/>
        <v>food</v>
      </c>
      <c r="R2694" s="10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2" hidden="1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4"/>
        <v>0.8</v>
      </c>
      <c r="P2695" s="9">
        <f t="shared" si="252"/>
        <v>13.333333333333334</v>
      </c>
      <c r="Q2695" s="10" t="str">
        <f t="shared" si="253"/>
        <v>food</v>
      </c>
      <c r="R2695" s="10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7.6" hidden="1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4"/>
        <v>3.3333333333333335E-3</v>
      </c>
      <c r="P2696" s="9">
        <f t="shared" si="252"/>
        <v>1</v>
      </c>
      <c r="Q2696" s="10" t="str">
        <f t="shared" si="253"/>
        <v>food</v>
      </c>
      <c r="R2696" s="10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2" hidden="1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4"/>
        <v>0.47333333333333333</v>
      </c>
      <c r="P2697" s="9">
        <f t="shared" si="252"/>
        <v>23.666666666666668</v>
      </c>
      <c r="Q2697" s="10" t="str">
        <f t="shared" si="253"/>
        <v>food</v>
      </c>
      <c r="R2697" s="10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7.6" hidden="1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4"/>
        <v>5.65</v>
      </c>
      <c r="P2698" s="9">
        <f t="shared" si="252"/>
        <v>89.21052631578948</v>
      </c>
      <c r="Q2698" s="10" t="str">
        <f t="shared" si="253"/>
        <v>food</v>
      </c>
      <c r="R2698" s="10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2" hidden="1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4"/>
        <v>26.35217391304348</v>
      </c>
      <c r="P2699" s="9">
        <f t="shared" si="252"/>
        <v>116.55769230769231</v>
      </c>
      <c r="Q2699" s="10" t="str">
        <f t="shared" si="253"/>
        <v>food</v>
      </c>
      <c r="R2699" s="10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2" hidden="1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4"/>
        <v>0.325125</v>
      </c>
      <c r="P2700" s="9">
        <f t="shared" si="252"/>
        <v>13.005000000000001</v>
      </c>
      <c r="Q2700" s="10" t="str">
        <f t="shared" si="253"/>
        <v>food</v>
      </c>
      <c r="R2700" s="1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2" hidden="1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4"/>
        <v>0</v>
      </c>
      <c r="P2701" s="9" t="e">
        <f t="shared" si="252"/>
        <v>#DIV/0!</v>
      </c>
      <c r="Q2701" s="10" t="str">
        <f t="shared" si="253"/>
        <v>food</v>
      </c>
      <c r="R2701" s="10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2" hidden="1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4"/>
        <v>0.7000700070007001</v>
      </c>
      <c r="P2702" s="9">
        <f t="shared" si="252"/>
        <v>17.5</v>
      </c>
      <c r="Q2702" s="10" t="str">
        <f t="shared" si="253"/>
        <v>food</v>
      </c>
      <c r="R2702" s="10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4"/>
        <v>46.176470588235297</v>
      </c>
      <c r="P2703" s="9">
        <f t="shared" si="252"/>
        <v>34.130434782608695</v>
      </c>
      <c r="Q2703" s="10" t="str">
        <f t="shared" si="253"/>
        <v>theater</v>
      </c>
      <c r="R2703" s="10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4"/>
        <v>34.410000000000004</v>
      </c>
      <c r="P2704" s="9">
        <f t="shared" si="252"/>
        <v>132.34615384615384</v>
      </c>
      <c r="Q2704" s="10" t="str">
        <f t="shared" si="253"/>
        <v>theater</v>
      </c>
      <c r="R2704" s="10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4"/>
        <v>103.75000000000001</v>
      </c>
      <c r="P2705" s="9">
        <f t="shared" si="252"/>
        <v>922.22222222222217</v>
      </c>
      <c r="Q2705" s="10" t="str">
        <f t="shared" si="253"/>
        <v>theater</v>
      </c>
      <c r="R2705" s="10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4"/>
        <v>6.0263157894736841</v>
      </c>
      <c r="P2706" s="9">
        <f t="shared" si="252"/>
        <v>163.57142857142858</v>
      </c>
      <c r="Q2706" s="10" t="str">
        <f t="shared" si="253"/>
        <v>theater</v>
      </c>
      <c r="R2706" s="10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4"/>
        <v>10.539393939393939</v>
      </c>
      <c r="P2707" s="9">
        <f t="shared" si="252"/>
        <v>217.375</v>
      </c>
      <c r="Q2707" s="10" t="str">
        <f t="shared" si="253"/>
        <v>theater</v>
      </c>
      <c r="R2707" s="10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4"/>
        <v>112.29714285714284</v>
      </c>
      <c r="P2708" s="9">
        <f t="shared" si="252"/>
        <v>149.44486692015209</v>
      </c>
      <c r="Q2708" s="10" t="str">
        <f t="shared" si="253"/>
        <v>theater</v>
      </c>
      <c r="R2708" s="10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4"/>
        <v>350.84462500000001</v>
      </c>
      <c r="P2709" s="9">
        <f t="shared" si="252"/>
        <v>71.237487309644663</v>
      </c>
      <c r="Q2709" s="10" t="str">
        <f t="shared" si="253"/>
        <v>theater</v>
      </c>
      <c r="R2709" s="10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4"/>
        <v>233.21535</v>
      </c>
      <c r="P2710" s="9">
        <f t="shared" si="252"/>
        <v>44.464318398474738</v>
      </c>
      <c r="Q2710" s="10" t="str">
        <f t="shared" si="253"/>
        <v>theater</v>
      </c>
      <c r="R2710" s="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4"/>
        <v>101.60599999999999</v>
      </c>
      <c r="P2711" s="9">
        <f t="shared" si="252"/>
        <v>164.94480519480518</v>
      </c>
      <c r="Q2711" s="10" t="str">
        <f t="shared" si="253"/>
        <v>theater</v>
      </c>
      <c r="R2711" s="10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4"/>
        <v>153.90035000000003</v>
      </c>
      <c r="P2712" s="9">
        <f t="shared" si="252"/>
        <v>84.871516544117654</v>
      </c>
      <c r="Q2712" s="10" t="str">
        <f t="shared" si="253"/>
        <v>theater</v>
      </c>
      <c r="R2712" s="10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4"/>
        <v>100.7161125319693</v>
      </c>
      <c r="P2713" s="9">
        <f t="shared" si="252"/>
        <v>53.945205479452056</v>
      </c>
      <c r="Q2713" s="10" t="str">
        <f t="shared" si="253"/>
        <v>theater</v>
      </c>
      <c r="R2713" s="10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4"/>
        <v>131.38181818181818</v>
      </c>
      <c r="P2714" s="9">
        <f t="shared" si="252"/>
        <v>50.531468531468533</v>
      </c>
      <c r="Q2714" s="10" t="str">
        <f t="shared" si="253"/>
        <v>theater</v>
      </c>
      <c r="R2714" s="10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4"/>
        <v>102.24133333333334</v>
      </c>
      <c r="P2715" s="9">
        <f t="shared" si="252"/>
        <v>108.00140845070422</v>
      </c>
      <c r="Q2715" s="10" t="str">
        <f t="shared" si="253"/>
        <v>theater</v>
      </c>
      <c r="R2715" s="10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4"/>
        <v>116.35599999999999</v>
      </c>
      <c r="P2716" s="9">
        <f t="shared" si="252"/>
        <v>95.373770491803285</v>
      </c>
      <c r="Q2716" s="10" t="str">
        <f t="shared" si="253"/>
        <v>theater</v>
      </c>
      <c r="R2716" s="10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4"/>
        <v>264.62241666666665</v>
      </c>
      <c r="P2717" s="9">
        <f t="shared" si="252"/>
        <v>57.631016333938291</v>
      </c>
      <c r="Q2717" s="10" t="str">
        <f t="shared" si="253"/>
        <v>theater</v>
      </c>
      <c r="R2717" s="10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4"/>
        <v>119.98010000000001</v>
      </c>
      <c r="P2718" s="9">
        <f t="shared" si="252"/>
        <v>64.160481283422456</v>
      </c>
      <c r="Q2718" s="10" t="str">
        <f t="shared" si="253"/>
        <v>theater</v>
      </c>
      <c r="R2718" s="10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4"/>
        <v>120.10400000000001</v>
      </c>
      <c r="P2719" s="9">
        <f t="shared" si="252"/>
        <v>92.387692307692305</v>
      </c>
      <c r="Q2719" s="10" t="str">
        <f t="shared" si="253"/>
        <v>theater</v>
      </c>
      <c r="R2719" s="10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4"/>
        <v>103.58333333333334</v>
      </c>
      <c r="P2720" s="9">
        <f t="shared" si="252"/>
        <v>125.97972972972973</v>
      </c>
      <c r="Q2720" s="10" t="str">
        <f t="shared" si="253"/>
        <v>theater</v>
      </c>
      <c r="R2720" s="1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4"/>
        <v>108.83333333333334</v>
      </c>
      <c r="P2721" s="9">
        <f t="shared" si="252"/>
        <v>94.637681159420296</v>
      </c>
      <c r="Q2721" s="10" t="str">
        <f t="shared" si="253"/>
        <v>theater</v>
      </c>
      <c r="R2721" s="10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4"/>
        <v>118.12400000000001</v>
      </c>
      <c r="P2722" s="9">
        <f t="shared" si="252"/>
        <v>170.69942196531792</v>
      </c>
      <c r="Q2722" s="10" t="str">
        <f t="shared" si="253"/>
        <v>theater</v>
      </c>
      <c r="R2722" s="10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4"/>
        <v>1462</v>
      </c>
      <c r="P2723" s="9">
        <f t="shared" si="252"/>
        <v>40.762081784386616</v>
      </c>
      <c r="Q2723" s="10" t="str">
        <f t="shared" si="253"/>
        <v>technology</v>
      </c>
      <c r="R2723" s="10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4"/>
        <v>252.54</v>
      </c>
      <c r="P2724" s="9">
        <f t="shared" si="252"/>
        <v>68.254054054054052</v>
      </c>
      <c r="Q2724" s="10" t="str">
        <f t="shared" si="253"/>
        <v>technology</v>
      </c>
      <c r="R2724" s="10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4"/>
        <v>140.05000000000001</v>
      </c>
      <c r="P2725" s="9">
        <f t="shared" si="252"/>
        <v>95.48863636363636</v>
      </c>
      <c r="Q2725" s="10" t="str">
        <f t="shared" si="253"/>
        <v>technology</v>
      </c>
      <c r="R2725" s="10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4"/>
        <v>296.87520259319291</v>
      </c>
      <c r="P2726" s="9">
        <f t="shared" si="252"/>
        <v>7.1902649656526005</v>
      </c>
      <c r="Q2726" s="10" t="str">
        <f t="shared" si="253"/>
        <v>technology</v>
      </c>
      <c r="R2726" s="10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4"/>
        <v>144.54249999999999</v>
      </c>
      <c r="P2727" s="9">
        <f t="shared" si="252"/>
        <v>511.65486725663715</v>
      </c>
      <c r="Q2727" s="10" t="str">
        <f t="shared" si="253"/>
        <v>technology</v>
      </c>
      <c r="R2727" s="10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4"/>
        <v>105.745</v>
      </c>
      <c r="P2728" s="9">
        <f t="shared" si="252"/>
        <v>261.74504950495049</v>
      </c>
      <c r="Q2728" s="10" t="str">
        <f t="shared" si="253"/>
        <v>technology</v>
      </c>
      <c r="R2728" s="10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4"/>
        <v>493.21000000000004</v>
      </c>
      <c r="P2729" s="9">
        <f t="shared" si="252"/>
        <v>69.760961810466767</v>
      </c>
      <c r="Q2729" s="10" t="str">
        <f t="shared" si="253"/>
        <v>technology</v>
      </c>
      <c r="R2729" s="10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4"/>
        <v>201.82666666666668</v>
      </c>
      <c r="P2730" s="9">
        <f t="shared" si="252"/>
        <v>77.229591836734699</v>
      </c>
      <c r="Q2730" s="10" t="str">
        <f t="shared" si="253"/>
        <v>technology</v>
      </c>
      <c r="R2730" s="1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4"/>
        <v>104.44</v>
      </c>
      <c r="P2731" s="9">
        <f t="shared" si="252"/>
        <v>340.56521739130437</v>
      </c>
      <c r="Q2731" s="10" t="str">
        <f t="shared" si="253"/>
        <v>technology</v>
      </c>
      <c r="R2731" s="10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4"/>
        <v>170.29262962962963</v>
      </c>
      <c r="P2732" s="9">
        <f t="shared" si="252"/>
        <v>67.417903225806455</v>
      </c>
      <c r="Q2732" s="10" t="str">
        <f t="shared" si="253"/>
        <v>technology</v>
      </c>
      <c r="R2732" s="10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4"/>
        <v>104.30333333333333</v>
      </c>
      <c r="P2733" s="9">
        <f t="shared" si="252"/>
        <v>845.70270270270271</v>
      </c>
      <c r="Q2733" s="10" t="str">
        <f t="shared" si="253"/>
        <v>technology</v>
      </c>
      <c r="R2733" s="10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4"/>
        <v>118.25000000000001</v>
      </c>
      <c r="P2734" s="9">
        <f t="shared" si="252"/>
        <v>97.191780821917803</v>
      </c>
      <c r="Q2734" s="10" t="str">
        <f t="shared" si="253"/>
        <v>technology</v>
      </c>
      <c r="R2734" s="10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4"/>
        <v>107.538</v>
      </c>
      <c r="P2735" s="9">
        <f t="shared" si="252"/>
        <v>451.84033613445376</v>
      </c>
      <c r="Q2735" s="10" t="str">
        <f t="shared" si="253"/>
        <v>technology</v>
      </c>
      <c r="R2735" s="10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4"/>
        <v>2260300</v>
      </c>
      <c r="P2736" s="9">
        <f t="shared" si="252"/>
        <v>138.66871165644173</v>
      </c>
      <c r="Q2736" s="10" t="str">
        <f t="shared" si="253"/>
        <v>technology</v>
      </c>
      <c r="R2736" s="10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4"/>
        <v>978.13466666666682</v>
      </c>
      <c r="P2737" s="9">
        <f t="shared" si="252"/>
        <v>21.640147492625371</v>
      </c>
      <c r="Q2737" s="10" t="str">
        <f t="shared" si="253"/>
        <v>technology</v>
      </c>
      <c r="R2737" s="10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4"/>
        <v>122.9</v>
      </c>
      <c r="P2738" s="9">
        <f t="shared" si="252"/>
        <v>169.51724137931035</v>
      </c>
      <c r="Q2738" s="10" t="str">
        <f t="shared" si="253"/>
        <v>technology</v>
      </c>
      <c r="R2738" s="10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4"/>
        <v>246.0608</v>
      </c>
      <c r="P2739" s="9">
        <f t="shared" si="252"/>
        <v>161.88210526315791</v>
      </c>
      <c r="Q2739" s="10" t="str">
        <f t="shared" si="253"/>
        <v>technology</v>
      </c>
      <c r="R2739" s="10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4"/>
        <v>147.94</v>
      </c>
      <c r="P2740" s="9">
        <f t="shared" si="252"/>
        <v>493.13333333333333</v>
      </c>
      <c r="Q2740" s="10" t="str">
        <f t="shared" si="253"/>
        <v>technology</v>
      </c>
      <c r="R2740" s="1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4"/>
        <v>384.09090909090907</v>
      </c>
      <c r="P2741" s="9">
        <f t="shared" si="252"/>
        <v>22.120418848167539</v>
      </c>
      <c r="Q2741" s="10" t="str">
        <f t="shared" si="253"/>
        <v>technology</v>
      </c>
      <c r="R2741" s="10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4"/>
        <v>103.33333333333334</v>
      </c>
      <c r="P2742" s="9">
        <f t="shared" si="252"/>
        <v>18.235294117647058</v>
      </c>
      <c r="Q2742" s="10" t="str">
        <f t="shared" si="253"/>
        <v>technology</v>
      </c>
      <c r="R2742" s="10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8.8" hidden="1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4"/>
        <v>0.43750000000000006</v>
      </c>
      <c r="P2743" s="9">
        <f t="shared" si="252"/>
        <v>8.75</v>
      </c>
      <c r="Q2743" s="10" t="str">
        <f t="shared" si="253"/>
        <v>publishing</v>
      </c>
      <c r="R2743" s="10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2" hidden="1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4"/>
        <v>29.24</v>
      </c>
      <c r="P2744" s="9">
        <f t="shared" si="252"/>
        <v>40.611111111111114</v>
      </c>
      <c r="Q2744" s="10" t="str">
        <f t="shared" si="253"/>
        <v>publishing</v>
      </c>
      <c r="R2744" s="10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7.6" hidden="1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4"/>
        <v>0</v>
      </c>
      <c r="P2745" s="9" t="e">
        <f t="shared" si="252"/>
        <v>#DIV/0!</v>
      </c>
      <c r="Q2745" s="10" t="str">
        <f t="shared" si="253"/>
        <v>publishing</v>
      </c>
      <c r="R2745" s="10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2" hidden="1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4"/>
        <v>5.21875</v>
      </c>
      <c r="P2746" s="9">
        <f t="shared" si="252"/>
        <v>37.954545454545453</v>
      </c>
      <c r="Q2746" s="10" t="str">
        <f t="shared" si="253"/>
        <v>publishing</v>
      </c>
      <c r="R2746" s="10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2" hidden="1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4"/>
        <v>21.887499999999999</v>
      </c>
      <c r="P2747" s="9">
        <f t="shared" si="252"/>
        <v>35.734693877551024</v>
      </c>
      <c r="Q2747" s="10" t="str">
        <f t="shared" si="253"/>
        <v>publishing</v>
      </c>
      <c r="R2747" s="10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2" hidden="1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4"/>
        <v>26.700000000000003</v>
      </c>
      <c r="P2748" s="9">
        <f t="shared" si="252"/>
        <v>42.157894736842103</v>
      </c>
      <c r="Q2748" s="10" t="str">
        <f t="shared" si="253"/>
        <v>publishing</v>
      </c>
      <c r="R2748" s="10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2" hidden="1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4"/>
        <v>28.000000000000004</v>
      </c>
      <c r="P2749" s="9">
        <f t="shared" si="252"/>
        <v>35</v>
      </c>
      <c r="Q2749" s="10" t="str">
        <f t="shared" si="253"/>
        <v>publishing</v>
      </c>
      <c r="R2749" s="10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2" hidden="1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4"/>
        <v>1.06</v>
      </c>
      <c r="P2750" s="9">
        <f t="shared" si="252"/>
        <v>13.25</v>
      </c>
      <c r="Q2750" s="10" t="str">
        <f t="shared" si="253"/>
        <v>publishing</v>
      </c>
      <c r="R2750" s="1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8.8" hidden="1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4"/>
        <v>1.0999999999999999</v>
      </c>
      <c r="P2751" s="9">
        <f t="shared" si="252"/>
        <v>55</v>
      </c>
      <c r="Q2751" s="10" t="str">
        <f t="shared" si="253"/>
        <v>publishing</v>
      </c>
      <c r="R2751" s="10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2" hidden="1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4"/>
        <v>0</v>
      </c>
      <c r="P2752" s="9" t="e">
        <f t="shared" si="252"/>
        <v>#DIV/0!</v>
      </c>
      <c r="Q2752" s="10" t="str">
        <f t="shared" si="253"/>
        <v>publishing</v>
      </c>
      <c r="R2752" s="10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2" hidden="1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4"/>
        <v>0</v>
      </c>
      <c r="P2753" s="9" t="e">
        <f t="shared" si="252"/>
        <v>#DIV/0!</v>
      </c>
      <c r="Q2753" s="10" t="str">
        <f t="shared" si="253"/>
        <v>publishing</v>
      </c>
      <c r="R2753" s="10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2" hidden="1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4"/>
        <v>11.458333333333332</v>
      </c>
      <c r="P2754" s="9">
        <f t="shared" ref="P2754:P2817" si="258">AVERAGE(PLEDGED/BACKERS_COUNT)</f>
        <v>39.285714285714285</v>
      </c>
      <c r="Q2754" s="10" t="str">
        <f t="shared" ref="Q2754:Q2817" si="259">LEFT(N2754,FIND("/",N2754)-1)</f>
        <v>publishing</v>
      </c>
      <c r="R2754" s="10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2" hidden="1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60">(E2755/D2755)*100</f>
        <v>19</v>
      </c>
      <c r="P2755" s="9">
        <f t="shared" si="258"/>
        <v>47.5</v>
      </c>
      <c r="Q2755" s="10" t="str">
        <f t="shared" si="259"/>
        <v>publishing</v>
      </c>
      <c r="R2755" s="10" t="str">
        <f t="shared" ref="R2755:R2818" si="261">RIGHT(N2755, LEN(N2755)-FIND("/", 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2" hidden="1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60"/>
        <v>0</v>
      </c>
      <c r="P2756" s="9" t="e">
        <f t="shared" si="258"/>
        <v>#DIV/0!</v>
      </c>
      <c r="Q2756" s="10" t="str">
        <f t="shared" si="259"/>
        <v>publishing</v>
      </c>
      <c r="R2756" s="10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2" hidden="1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60"/>
        <v>52</v>
      </c>
      <c r="P2757" s="9">
        <f t="shared" si="258"/>
        <v>17.333333333333332</v>
      </c>
      <c r="Q2757" s="10" t="str">
        <f t="shared" si="259"/>
        <v>publishing</v>
      </c>
      <c r="R2757" s="10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2" hidden="1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60"/>
        <v>10.48</v>
      </c>
      <c r="P2758" s="9">
        <f t="shared" si="258"/>
        <v>31.757575757575758</v>
      </c>
      <c r="Q2758" s="10" t="str">
        <f t="shared" si="259"/>
        <v>publishing</v>
      </c>
      <c r="R2758" s="10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8.8" hidden="1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60"/>
        <v>0.66666666666666674</v>
      </c>
      <c r="P2759" s="9">
        <f t="shared" si="258"/>
        <v>5</v>
      </c>
      <c r="Q2759" s="10" t="str">
        <f t="shared" si="259"/>
        <v>publishing</v>
      </c>
      <c r="R2759" s="10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7.6" hidden="1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60"/>
        <v>11.700000000000001</v>
      </c>
      <c r="P2760" s="9">
        <f t="shared" si="258"/>
        <v>39</v>
      </c>
      <c r="Q2760" s="10" t="str">
        <f t="shared" si="259"/>
        <v>publishing</v>
      </c>
      <c r="R2760" s="1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2" hidden="1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60"/>
        <v>10.5</v>
      </c>
      <c r="P2761" s="9">
        <f t="shared" si="258"/>
        <v>52.5</v>
      </c>
      <c r="Q2761" s="10" t="str">
        <f t="shared" si="259"/>
        <v>publishing</v>
      </c>
      <c r="R2761" s="10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3.2" hidden="1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60"/>
        <v>0</v>
      </c>
      <c r="P2762" s="9" t="e">
        <f t="shared" si="258"/>
        <v>#DIV/0!</v>
      </c>
      <c r="Q2762" s="10" t="str">
        <f t="shared" si="259"/>
        <v>publishing</v>
      </c>
      <c r="R2762" s="10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8.8" hidden="1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60"/>
        <v>0.72</v>
      </c>
      <c r="P2763" s="9">
        <f t="shared" si="258"/>
        <v>9</v>
      </c>
      <c r="Q2763" s="10" t="str">
        <f t="shared" si="259"/>
        <v>publishing</v>
      </c>
      <c r="R2763" s="10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2" hidden="1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60"/>
        <v>0.76923076923076927</v>
      </c>
      <c r="P2764" s="9">
        <f t="shared" si="258"/>
        <v>25</v>
      </c>
      <c r="Q2764" s="10" t="str">
        <f t="shared" si="259"/>
        <v>publishing</v>
      </c>
      <c r="R2764" s="10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8.8" hidden="1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60"/>
        <v>0.22842639593908631</v>
      </c>
      <c r="P2765" s="9">
        <f t="shared" si="258"/>
        <v>30</v>
      </c>
      <c r="Q2765" s="10" t="str">
        <f t="shared" si="259"/>
        <v>publishing</v>
      </c>
      <c r="R2765" s="10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2" hidden="1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60"/>
        <v>1.125</v>
      </c>
      <c r="P2766" s="9">
        <f t="shared" si="258"/>
        <v>11.25</v>
      </c>
      <c r="Q2766" s="10" t="str">
        <f t="shared" si="259"/>
        <v>publishing</v>
      </c>
      <c r="R2766" s="10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2" hidden="1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60"/>
        <v>0</v>
      </c>
      <c r="P2767" s="9" t="e">
        <f t="shared" si="258"/>
        <v>#DIV/0!</v>
      </c>
      <c r="Q2767" s="10" t="str">
        <f t="shared" si="259"/>
        <v>publishing</v>
      </c>
      <c r="R2767" s="10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2" hidden="1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60"/>
        <v>2</v>
      </c>
      <c r="P2768" s="9">
        <f t="shared" si="258"/>
        <v>25</v>
      </c>
      <c r="Q2768" s="10" t="str">
        <f t="shared" si="259"/>
        <v>publishing</v>
      </c>
      <c r="R2768" s="10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2" hidden="1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60"/>
        <v>0.85000000000000009</v>
      </c>
      <c r="P2769" s="9">
        <f t="shared" si="258"/>
        <v>11.333333333333334</v>
      </c>
      <c r="Q2769" s="10" t="str">
        <f t="shared" si="259"/>
        <v>publishing</v>
      </c>
      <c r="R2769" s="10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2" hidden="1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60"/>
        <v>14.314285714285715</v>
      </c>
      <c r="P2770" s="9">
        <f t="shared" si="258"/>
        <v>29.470588235294116</v>
      </c>
      <c r="Q2770" s="10" t="str">
        <f t="shared" si="259"/>
        <v>publishing</v>
      </c>
      <c r="R2770" s="1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2" hidden="1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60"/>
        <v>0.25</v>
      </c>
      <c r="P2771" s="9">
        <f t="shared" si="258"/>
        <v>1</v>
      </c>
      <c r="Q2771" s="10" t="str">
        <f t="shared" si="259"/>
        <v>publishing</v>
      </c>
      <c r="R2771" s="10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2" hidden="1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60"/>
        <v>10.411249999999999</v>
      </c>
      <c r="P2772" s="9">
        <f t="shared" si="258"/>
        <v>63.098484848484851</v>
      </c>
      <c r="Q2772" s="10" t="str">
        <f t="shared" si="259"/>
        <v>publishing</v>
      </c>
      <c r="R2772" s="10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2" hidden="1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60"/>
        <v>0</v>
      </c>
      <c r="P2773" s="9" t="e">
        <f t="shared" si="258"/>
        <v>#DIV/0!</v>
      </c>
      <c r="Q2773" s="10" t="str">
        <f t="shared" si="259"/>
        <v>publishing</v>
      </c>
      <c r="R2773" s="10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2" hidden="1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60"/>
        <v>0</v>
      </c>
      <c r="P2774" s="9" t="e">
        <f t="shared" si="258"/>
        <v>#DIV/0!</v>
      </c>
      <c r="Q2774" s="10" t="str">
        <f t="shared" si="259"/>
        <v>publishing</v>
      </c>
      <c r="R2774" s="10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2" hidden="1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60"/>
        <v>0.18867924528301888</v>
      </c>
      <c r="P2775" s="9">
        <f t="shared" si="258"/>
        <v>1</v>
      </c>
      <c r="Q2775" s="10" t="str">
        <f t="shared" si="259"/>
        <v>publishing</v>
      </c>
      <c r="R2775" s="10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2" hidden="1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60"/>
        <v>14.249999999999998</v>
      </c>
      <c r="P2776" s="9">
        <f t="shared" si="258"/>
        <v>43.846153846153847</v>
      </c>
      <c r="Q2776" s="10" t="str">
        <f t="shared" si="259"/>
        <v>publishing</v>
      </c>
      <c r="R2776" s="10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2" hidden="1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60"/>
        <v>3</v>
      </c>
      <c r="P2777" s="9">
        <f t="shared" si="258"/>
        <v>75</v>
      </c>
      <c r="Q2777" s="10" t="str">
        <f t="shared" si="259"/>
        <v>publishing</v>
      </c>
      <c r="R2777" s="10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7.6" hidden="1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60"/>
        <v>7.8809523809523814</v>
      </c>
      <c r="P2778" s="9">
        <f t="shared" si="258"/>
        <v>45.972222222222221</v>
      </c>
      <c r="Q2778" s="10" t="str">
        <f t="shared" si="259"/>
        <v>publishing</v>
      </c>
      <c r="R2778" s="10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2" hidden="1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60"/>
        <v>0.33333333333333337</v>
      </c>
      <c r="P2779" s="9">
        <f t="shared" si="258"/>
        <v>10</v>
      </c>
      <c r="Q2779" s="10" t="str">
        <f t="shared" si="259"/>
        <v>publishing</v>
      </c>
      <c r="R2779" s="10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7.6" hidden="1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60"/>
        <v>25.545454545454543</v>
      </c>
      <c r="P2780" s="9">
        <f t="shared" si="258"/>
        <v>93.666666666666671</v>
      </c>
      <c r="Q2780" s="10" t="str">
        <f t="shared" si="259"/>
        <v>publishing</v>
      </c>
      <c r="R2780" s="1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2" hidden="1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60"/>
        <v>2.12</v>
      </c>
      <c r="P2781" s="9">
        <f t="shared" si="258"/>
        <v>53</v>
      </c>
      <c r="Q2781" s="10" t="str">
        <f t="shared" si="259"/>
        <v>publishing</v>
      </c>
      <c r="R2781" s="10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8.8" hidden="1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60"/>
        <v>0</v>
      </c>
      <c r="P2782" s="9" t="e">
        <f t="shared" si="258"/>
        <v>#DIV/0!</v>
      </c>
      <c r="Q2782" s="10" t="str">
        <f t="shared" si="259"/>
        <v>publishing</v>
      </c>
      <c r="R2782" s="10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60"/>
        <v>105.28</v>
      </c>
      <c r="P2783" s="9">
        <f t="shared" si="258"/>
        <v>47</v>
      </c>
      <c r="Q2783" s="10" t="str">
        <f t="shared" si="259"/>
        <v>theater</v>
      </c>
      <c r="R2783" s="10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60"/>
        <v>120</v>
      </c>
      <c r="P2784" s="9">
        <f t="shared" si="258"/>
        <v>66.666666666666671</v>
      </c>
      <c r="Q2784" s="10" t="str">
        <f t="shared" si="259"/>
        <v>theater</v>
      </c>
      <c r="R2784" s="10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60"/>
        <v>114.5</v>
      </c>
      <c r="P2785" s="9">
        <f t="shared" si="258"/>
        <v>18.770491803278688</v>
      </c>
      <c r="Q2785" s="10" t="str">
        <f t="shared" si="259"/>
        <v>theater</v>
      </c>
      <c r="R2785" s="10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60"/>
        <v>119</v>
      </c>
      <c r="P2786" s="9">
        <f t="shared" si="258"/>
        <v>66.111111111111114</v>
      </c>
      <c r="Q2786" s="10" t="str">
        <f t="shared" si="259"/>
        <v>theater</v>
      </c>
      <c r="R2786" s="10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60"/>
        <v>104.67999999999999</v>
      </c>
      <c r="P2787" s="9">
        <f t="shared" si="258"/>
        <v>36.859154929577464</v>
      </c>
      <c r="Q2787" s="10" t="str">
        <f t="shared" si="259"/>
        <v>theater</v>
      </c>
      <c r="R2787" s="10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60"/>
        <v>117.83999999999999</v>
      </c>
      <c r="P2788" s="9">
        <f t="shared" si="258"/>
        <v>39.810810810810814</v>
      </c>
      <c r="Q2788" s="10" t="str">
        <f t="shared" si="259"/>
        <v>theater</v>
      </c>
      <c r="R2788" s="10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60"/>
        <v>119.7</v>
      </c>
      <c r="P2789" s="9">
        <f t="shared" si="258"/>
        <v>31.5</v>
      </c>
      <c r="Q2789" s="10" t="str">
        <f t="shared" si="259"/>
        <v>theater</v>
      </c>
      <c r="R2789" s="10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60"/>
        <v>102.49999999999999</v>
      </c>
      <c r="P2790" s="9">
        <f t="shared" si="258"/>
        <v>102.5</v>
      </c>
      <c r="Q2790" s="10" t="str">
        <f t="shared" si="259"/>
        <v>theater</v>
      </c>
      <c r="R2790" s="1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60"/>
        <v>101.16666666666667</v>
      </c>
      <c r="P2791" s="9">
        <f t="shared" si="258"/>
        <v>126.45833333333333</v>
      </c>
      <c r="Q2791" s="10" t="str">
        <f t="shared" si="259"/>
        <v>theater</v>
      </c>
      <c r="R2791" s="10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60"/>
        <v>105.33333333333333</v>
      </c>
      <c r="P2792" s="9">
        <f t="shared" si="258"/>
        <v>47.878787878787875</v>
      </c>
      <c r="Q2792" s="10" t="str">
        <f t="shared" si="259"/>
        <v>theater</v>
      </c>
      <c r="R2792" s="10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60"/>
        <v>102.49999999999999</v>
      </c>
      <c r="P2793" s="9">
        <f t="shared" si="258"/>
        <v>73.214285714285708</v>
      </c>
      <c r="Q2793" s="10" t="str">
        <f t="shared" si="259"/>
        <v>theater</v>
      </c>
      <c r="R2793" s="10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60"/>
        <v>107.60000000000001</v>
      </c>
      <c r="P2794" s="9">
        <f t="shared" si="258"/>
        <v>89.666666666666671</v>
      </c>
      <c r="Q2794" s="10" t="str">
        <f t="shared" si="259"/>
        <v>theater</v>
      </c>
      <c r="R2794" s="10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60"/>
        <v>110.5675</v>
      </c>
      <c r="P2795" s="9">
        <f t="shared" si="258"/>
        <v>151.4623287671233</v>
      </c>
      <c r="Q2795" s="10" t="str">
        <f t="shared" si="259"/>
        <v>theater</v>
      </c>
      <c r="R2795" s="10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60"/>
        <v>150</v>
      </c>
      <c r="P2796" s="9">
        <f t="shared" si="258"/>
        <v>25</v>
      </c>
      <c r="Q2796" s="10" t="str">
        <f t="shared" si="259"/>
        <v>theater</v>
      </c>
      <c r="R2796" s="10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60"/>
        <v>104.28571428571429</v>
      </c>
      <c r="P2797" s="9">
        <f t="shared" si="258"/>
        <v>36.5</v>
      </c>
      <c r="Q2797" s="10" t="str">
        <f t="shared" si="259"/>
        <v>theater</v>
      </c>
      <c r="R2797" s="10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60"/>
        <v>115.5</v>
      </c>
      <c r="P2798" s="9">
        <f t="shared" si="258"/>
        <v>44</v>
      </c>
      <c r="Q2798" s="10" t="str">
        <f t="shared" si="259"/>
        <v>theater</v>
      </c>
      <c r="R2798" s="10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60"/>
        <v>102.64512500000001</v>
      </c>
      <c r="P2799" s="9">
        <f t="shared" si="258"/>
        <v>87.357553191489373</v>
      </c>
      <c r="Q2799" s="10" t="str">
        <f t="shared" si="259"/>
        <v>theater</v>
      </c>
      <c r="R2799" s="10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60"/>
        <v>101.4</v>
      </c>
      <c r="P2800" s="9">
        <f t="shared" si="258"/>
        <v>36.474820143884891</v>
      </c>
      <c r="Q2800" s="10" t="str">
        <f t="shared" si="259"/>
        <v>theater</v>
      </c>
      <c r="R2800" s="1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60"/>
        <v>116.6348</v>
      </c>
      <c r="P2801" s="9">
        <f t="shared" si="258"/>
        <v>44.859538461538463</v>
      </c>
      <c r="Q2801" s="10" t="str">
        <f t="shared" si="259"/>
        <v>theater</v>
      </c>
      <c r="R2801" s="10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60"/>
        <v>133</v>
      </c>
      <c r="P2802" s="9">
        <f t="shared" si="258"/>
        <v>42.903225806451616</v>
      </c>
      <c r="Q2802" s="10" t="str">
        <f t="shared" si="259"/>
        <v>theater</v>
      </c>
      <c r="R2802" s="10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60"/>
        <v>133.20000000000002</v>
      </c>
      <c r="P2803" s="9">
        <f t="shared" si="258"/>
        <v>51.230769230769234</v>
      </c>
      <c r="Q2803" s="10" t="str">
        <f t="shared" si="259"/>
        <v>theater</v>
      </c>
      <c r="R2803" s="10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60"/>
        <v>101.83333333333333</v>
      </c>
      <c r="P2804" s="9">
        <f t="shared" si="258"/>
        <v>33.944444444444443</v>
      </c>
      <c r="Q2804" s="10" t="str">
        <f t="shared" si="259"/>
        <v>theater</v>
      </c>
      <c r="R2804" s="10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60"/>
        <v>127.95</v>
      </c>
      <c r="P2805" s="9">
        <f t="shared" si="258"/>
        <v>90.744680851063833</v>
      </c>
      <c r="Q2805" s="10" t="str">
        <f t="shared" si="259"/>
        <v>theater</v>
      </c>
      <c r="R2805" s="10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60"/>
        <v>114.99999999999999</v>
      </c>
      <c r="P2806" s="9">
        <f t="shared" si="258"/>
        <v>50</v>
      </c>
      <c r="Q2806" s="10" t="str">
        <f t="shared" si="259"/>
        <v>theater</v>
      </c>
      <c r="R2806" s="10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60"/>
        <v>110.00000000000001</v>
      </c>
      <c r="P2807" s="9">
        <f t="shared" si="258"/>
        <v>24.444444444444443</v>
      </c>
      <c r="Q2807" s="10" t="str">
        <f t="shared" si="259"/>
        <v>theater</v>
      </c>
      <c r="R2807" s="10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60"/>
        <v>112.1</v>
      </c>
      <c r="P2808" s="9">
        <f t="shared" si="258"/>
        <v>44.25</v>
      </c>
      <c r="Q2808" s="10" t="str">
        <f t="shared" si="259"/>
        <v>theater</v>
      </c>
      <c r="R2808" s="10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60"/>
        <v>126</v>
      </c>
      <c r="P2809" s="9">
        <f t="shared" si="258"/>
        <v>67.741935483870961</v>
      </c>
      <c r="Q2809" s="10" t="str">
        <f t="shared" si="259"/>
        <v>theater</v>
      </c>
      <c r="R2809" s="10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0"/>
        <v>100.24444444444444</v>
      </c>
      <c r="P2810" s="9">
        <f t="shared" si="258"/>
        <v>65.376811594202906</v>
      </c>
      <c r="Q2810" s="10" t="str">
        <f t="shared" si="259"/>
        <v>theater</v>
      </c>
      <c r="R2810" s="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0"/>
        <v>102.4</v>
      </c>
      <c r="P2811" s="9">
        <f t="shared" si="258"/>
        <v>121.9047619047619</v>
      </c>
      <c r="Q2811" s="10" t="str">
        <f t="shared" si="259"/>
        <v>theater</v>
      </c>
      <c r="R2811" s="10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0"/>
        <v>108.2</v>
      </c>
      <c r="P2812" s="9">
        <f t="shared" si="258"/>
        <v>47.456140350877192</v>
      </c>
      <c r="Q2812" s="10" t="str">
        <f t="shared" si="259"/>
        <v>theater</v>
      </c>
      <c r="R2812" s="10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0"/>
        <v>100.27</v>
      </c>
      <c r="P2813" s="9">
        <f t="shared" si="258"/>
        <v>92.842592592592595</v>
      </c>
      <c r="Q2813" s="10" t="str">
        <f t="shared" si="259"/>
        <v>theater</v>
      </c>
      <c r="R2813" s="10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0"/>
        <v>113.3</v>
      </c>
      <c r="P2814" s="9">
        <f t="shared" si="258"/>
        <v>68.253012048192772</v>
      </c>
      <c r="Q2814" s="10" t="str">
        <f t="shared" si="259"/>
        <v>theater</v>
      </c>
      <c r="R2814" s="10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0"/>
        <v>127.57571428571428</v>
      </c>
      <c r="P2815" s="9">
        <f t="shared" si="258"/>
        <v>37.209583333333335</v>
      </c>
      <c r="Q2815" s="10" t="str">
        <f t="shared" si="259"/>
        <v>theater</v>
      </c>
      <c r="R2815" s="10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0"/>
        <v>107.73333333333332</v>
      </c>
      <c r="P2816" s="9">
        <f t="shared" si="258"/>
        <v>25.25</v>
      </c>
      <c r="Q2816" s="10" t="str">
        <f t="shared" si="259"/>
        <v>theater</v>
      </c>
      <c r="R2816" s="10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0"/>
        <v>242</v>
      </c>
      <c r="P2817" s="9">
        <f t="shared" si="258"/>
        <v>43.214285714285715</v>
      </c>
      <c r="Q2817" s="10" t="str">
        <f t="shared" si="259"/>
        <v>theater</v>
      </c>
      <c r="R2817" s="10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0"/>
        <v>141.56666666666666</v>
      </c>
      <c r="P2818" s="9">
        <f t="shared" ref="P2818:P2881" si="264">AVERAGE(PLEDGED/BACKERS_COUNT)</f>
        <v>25.130177514792898</v>
      </c>
      <c r="Q2818" s="10" t="str">
        <f t="shared" ref="Q2818:Q2881" si="265">LEFT(N2818,FIND("/",N2818)-1)</f>
        <v>theater</v>
      </c>
      <c r="R2818" s="10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6">(E2819/D2819)*100</f>
        <v>130</v>
      </c>
      <c r="P2819" s="9">
        <f t="shared" si="264"/>
        <v>23.636363636363637</v>
      </c>
      <c r="Q2819" s="10" t="str">
        <f t="shared" si="265"/>
        <v>theater</v>
      </c>
      <c r="R2819" s="10" t="str">
        <f t="shared" ref="R2819:R2882" si="267">RIGHT(N2819, LEN(N2819)-FIND("/", 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6"/>
        <v>106.03</v>
      </c>
      <c r="P2820" s="9">
        <f t="shared" si="264"/>
        <v>103.95098039215686</v>
      </c>
      <c r="Q2820" s="10" t="str">
        <f t="shared" si="265"/>
        <v>theater</v>
      </c>
      <c r="R2820" s="1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6"/>
        <v>104.80000000000001</v>
      </c>
      <c r="P2821" s="9">
        <f t="shared" si="264"/>
        <v>50.384615384615387</v>
      </c>
      <c r="Q2821" s="10" t="str">
        <f t="shared" si="265"/>
        <v>theater</v>
      </c>
      <c r="R2821" s="10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6"/>
        <v>136</v>
      </c>
      <c r="P2822" s="9">
        <f t="shared" si="264"/>
        <v>13.6</v>
      </c>
      <c r="Q2822" s="10" t="str">
        <f t="shared" si="265"/>
        <v>theater</v>
      </c>
      <c r="R2822" s="10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6"/>
        <v>100</v>
      </c>
      <c r="P2823" s="9">
        <f t="shared" si="264"/>
        <v>28.571428571428573</v>
      </c>
      <c r="Q2823" s="10" t="str">
        <f t="shared" si="265"/>
        <v>theater</v>
      </c>
      <c r="R2823" s="10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6"/>
        <v>100</v>
      </c>
      <c r="P2824" s="9">
        <f t="shared" si="264"/>
        <v>63.829787234042556</v>
      </c>
      <c r="Q2824" s="10" t="str">
        <f t="shared" si="265"/>
        <v>theater</v>
      </c>
      <c r="R2824" s="10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6"/>
        <v>124</v>
      </c>
      <c r="P2825" s="9">
        <f t="shared" si="264"/>
        <v>8.8571428571428577</v>
      </c>
      <c r="Q2825" s="10" t="str">
        <f t="shared" si="265"/>
        <v>theater</v>
      </c>
      <c r="R2825" s="10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6"/>
        <v>116.92307692307693</v>
      </c>
      <c r="P2826" s="9">
        <f t="shared" si="264"/>
        <v>50.666666666666664</v>
      </c>
      <c r="Q2826" s="10" t="str">
        <f t="shared" si="265"/>
        <v>theater</v>
      </c>
      <c r="R2826" s="10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6"/>
        <v>103.33333333333334</v>
      </c>
      <c r="P2827" s="9">
        <f t="shared" si="264"/>
        <v>60.784313725490193</v>
      </c>
      <c r="Q2827" s="10" t="str">
        <f t="shared" si="265"/>
        <v>theater</v>
      </c>
      <c r="R2827" s="10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6"/>
        <v>107.74999999999999</v>
      </c>
      <c r="P2828" s="9">
        <f t="shared" si="264"/>
        <v>113.42105263157895</v>
      </c>
      <c r="Q2828" s="10" t="str">
        <f t="shared" si="265"/>
        <v>theater</v>
      </c>
      <c r="R2828" s="10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6"/>
        <v>120.24999999999999</v>
      </c>
      <c r="P2829" s="9">
        <f t="shared" si="264"/>
        <v>104.56521739130434</v>
      </c>
      <c r="Q2829" s="10" t="str">
        <f t="shared" si="265"/>
        <v>theater</v>
      </c>
      <c r="R2829" s="10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6"/>
        <v>100.37894736842105</v>
      </c>
      <c r="P2830" s="9">
        <f t="shared" si="264"/>
        <v>98.30927835051547</v>
      </c>
      <c r="Q2830" s="10" t="str">
        <f t="shared" si="265"/>
        <v>theater</v>
      </c>
      <c r="R2830" s="1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6"/>
        <v>106.52</v>
      </c>
      <c r="P2831" s="9">
        <f t="shared" si="264"/>
        <v>35.039473684210527</v>
      </c>
      <c r="Q2831" s="10" t="str">
        <f t="shared" si="265"/>
        <v>theater</v>
      </c>
      <c r="R2831" s="10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6"/>
        <v>100</v>
      </c>
      <c r="P2832" s="9">
        <f t="shared" si="264"/>
        <v>272.72727272727275</v>
      </c>
      <c r="Q2832" s="10" t="str">
        <f t="shared" si="265"/>
        <v>theater</v>
      </c>
      <c r="R2832" s="10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6"/>
        <v>110.66666666666667</v>
      </c>
      <c r="P2833" s="9">
        <f t="shared" si="264"/>
        <v>63.846153846153847</v>
      </c>
      <c r="Q2833" s="10" t="str">
        <f t="shared" si="265"/>
        <v>theater</v>
      </c>
      <c r="R2833" s="10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6"/>
        <v>114.71959999999999</v>
      </c>
      <c r="P2834" s="9">
        <f t="shared" si="264"/>
        <v>30.189368421052631</v>
      </c>
      <c r="Q2834" s="10" t="str">
        <f t="shared" si="265"/>
        <v>theater</v>
      </c>
      <c r="R2834" s="10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6"/>
        <v>108.25925925925925</v>
      </c>
      <c r="P2835" s="9">
        <f t="shared" si="264"/>
        <v>83.51428571428572</v>
      </c>
      <c r="Q2835" s="10" t="str">
        <f t="shared" si="265"/>
        <v>theater</v>
      </c>
      <c r="R2835" s="10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6"/>
        <v>170</v>
      </c>
      <c r="P2836" s="9">
        <f t="shared" si="264"/>
        <v>64.761904761904759</v>
      </c>
      <c r="Q2836" s="10" t="str">
        <f t="shared" si="265"/>
        <v>theater</v>
      </c>
      <c r="R2836" s="10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6"/>
        <v>187.09899999999999</v>
      </c>
      <c r="P2837" s="9">
        <f t="shared" si="264"/>
        <v>20.118172043010752</v>
      </c>
      <c r="Q2837" s="10" t="str">
        <f t="shared" si="265"/>
        <v>theater</v>
      </c>
      <c r="R2837" s="10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6"/>
        <v>107.77777777777777</v>
      </c>
      <c r="P2838" s="9">
        <f t="shared" si="264"/>
        <v>44.090909090909093</v>
      </c>
      <c r="Q2838" s="10" t="str">
        <f t="shared" si="265"/>
        <v>theater</v>
      </c>
      <c r="R2838" s="10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6"/>
        <v>100</v>
      </c>
      <c r="P2839" s="9">
        <f t="shared" si="264"/>
        <v>40.476190476190474</v>
      </c>
      <c r="Q2839" s="10" t="str">
        <f t="shared" si="265"/>
        <v>theater</v>
      </c>
      <c r="R2839" s="10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6"/>
        <v>120.24999999999999</v>
      </c>
      <c r="P2840" s="9">
        <f t="shared" si="264"/>
        <v>44.537037037037038</v>
      </c>
      <c r="Q2840" s="10" t="str">
        <f t="shared" si="265"/>
        <v>theater</v>
      </c>
      <c r="R2840" s="1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6"/>
        <v>111.42857142857143</v>
      </c>
      <c r="P2841" s="9">
        <f t="shared" si="264"/>
        <v>125.80645161290323</v>
      </c>
      <c r="Q2841" s="10" t="str">
        <f t="shared" si="265"/>
        <v>theater</v>
      </c>
      <c r="R2841" s="10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6"/>
        <v>104</v>
      </c>
      <c r="P2842" s="9">
        <f t="shared" si="264"/>
        <v>19.696969696969695</v>
      </c>
      <c r="Q2842" s="10" t="str">
        <f t="shared" si="265"/>
        <v>theater</v>
      </c>
      <c r="R2842" s="10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3.2" hidden="1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6"/>
        <v>1</v>
      </c>
      <c r="P2843" s="9">
        <f t="shared" si="264"/>
        <v>10</v>
      </c>
      <c r="Q2843" s="10" t="str">
        <f t="shared" si="265"/>
        <v>theater</v>
      </c>
      <c r="R2843" s="10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2" hidden="1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6"/>
        <v>0</v>
      </c>
      <c r="P2844" s="9" t="e">
        <f t="shared" si="264"/>
        <v>#DIV/0!</v>
      </c>
      <c r="Q2844" s="10" t="str">
        <f t="shared" si="265"/>
        <v>theater</v>
      </c>
      <c r="R2844" s="10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2" hidden="1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6"/>
        <v>0</v>
      </c>
      <c r="P2845" s="9" t="e">
        <f t="shared" si="264"/>
        <v>#DIV/0!</v>
      </c>
      <c r="Q2845" s="10" t="str">
        <f t="shared" si="265"/>
        <v>theater</v>
      </c>
      <c r="R2845" s="10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2" hidden="1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6"/>
        <v>5.4545454545454541</v>
      </c>
      <c r="P2846" s="9">
        <f t="shared" si="264"/>
        <v>30</v>
      </c>
      <c r="Q2846" s="10" t="str">
        <f t="shared" si="265"/>
        <v>theater</v>
      </c>
      <c r="R2846" s="10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2" hidden="1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6"/>
        <v>31.546666666666667</v>
      </c>
      <c r="P2847" s="9">
        <f t="shared" si="264"/>
        <v>60.666666666666664</v>
      </c>
      <c r="Q2847" s="10" t="str">
        <f t="shared" si="265"/>
        <v>theater</v>
      </c>
      <c r="R2847" s="10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7.6" hidden="1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6"/>
        <v>0</v>
      </c>
      <c r="P2848" s="9" t="e">
        <f t="shared" si="264"/>
        <v>#DIV/0!</v>
      </c>
      <c r="Q2848" s="10" t="str">
        <f t="shared" si="265"/>
        <v>theater</v>
      </c>
      <c r="R2848" s="10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2" hidden="1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6"/>
        <v>0</v>
      </c>
      <c r="P2849" s="9" t="e">
        <f t="shared" si="264"/>
        <v>#DIV/0!</v>
      </c>
      <c r="Q2849" s="10" t="str">
        <f t="shared" si="265"/>
        <v>theater</v>
      </c>
      <c r="R2849" s="10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7.6" hidden="1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6"/>
        <v>0.2</v>
      </c>
      <c r="P2850" s="9">
        <f t="shared" si="264"/>
        <v>23.333333333333332</v>
      </c>
      <c r="Q2850" s="10" t="str">
        <f t="shared" si="265"/>
        <v>theater</v>
      </c>
      <c r="R2850" s="1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2" hidden="1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6"/>
        <v>1</v>
      </c>
      <c r="P2851" s="9">
        <f t="shared" si="264"/>
        <v>5</v>
      </c>
      <c r="Q2851" s="10" t="str">
        <f t="shared" si="265"/>
        <v>theater</v>
      </c>
      <c r="R2851" s="10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2" hidden="1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6"/>
        <v>3.8875000000000002</v>
      </c>
      <c r="P2852" s="9">
        <f t="shared" si="264"/>
        <v>23.923076923076923</v>
      </c>
      <c r="Q2852" s="10" t="str">
        <f t="shared" si="265"/>
        <v>theater</v>
      </c>
      <c r="R2852" s="10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2" hidden="1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6"/>
        <v>0</v>
      </c>
      <c r="P2853" s="9" t="e">
        <f t="shared" si="264"/>
        <v>#DIV/0!</v>
      </c>
      <c r="Q2853" s="10" t="str">
        <f t="shared" si="265"/>
        <v>theater</v>
      </c>
      <c r="R2853" s="10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2" hidden="1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6"/>
        <v>1.9</v>
      </c>
      <c r="P2854" s="9">
        <f t="shared" si="264"/>
        <v>15.833333333333334</v>
      </c>
      <c r="Q2854" s="10" t="str">
        <f t="shared" si="265"/>
        <v>theater</v>
      </c>
      <c r="R2854" s="10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2" hidden="1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6"/>
        <v>0</v>
      </c>
      <c r="P2855" s="9" t="e">
        <f t="shared" si="264"/>
        <v>#DIV/0!</v>
      </c>
      <c r="Q2855" s="10" t="str">
        <f t="shared" si="265"/>
        <v>theater</v>
      </c>
      <c r="R2855" s="10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2" hidden="1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6"/>
        <v>41.699999999999996</v>
      </c>
      <c r="P2856" s="9">
        <f t="shared" si="264"/>
        <v>29.785714285714285</v>
      </c>
      <c r="Q2856" s="10" t="str">
        <f t="shared" si="265"/>
        <v>theater</v>
      </c>
      <c r="R2856" s="10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7.6" hidden="1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6"/>
        <v>50</v>
      </c>
      <c r="P2857" s="9">
        <f t="shared" si="264"/>
        <v>60</v>
      </c>
      <c r="Q2857" s="10" t="str">
        <f t="shared" si="265"/>
        <v>theater</v>
      </c>
      <c r="R2857" s="10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2" hidden="1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6"/>
        <v>4.8666666666666663</v>
      </c>
      <c r="P2858" s="9">
        <f t="shared" si="264"/>
        <v>24.333333333333332</v>
      </c>
      <c r="Q2858" s="10" t="str">
        <f t="shared" si="265"/>
        <v>theater</v>
      </c>
      <c r="R2858" s="10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7.6" hidden="1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6"/>
        <v>19.736842105263158</v>
      </c>
      <c r="P2859" s="9">
        <f t="shared" si="264"/>
        <v>500</v>
      </c>
      <c r="Q2859" s="10" t="str">
        <f t="shared" si="265"/>
        <v>theater</v>
      </c>
      <c r="R2859" s="10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2" hidden="1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6"/>
        <v>0</v>
      </c>
      <c r="P2860" s="9" t="e">
        <f t="shared" si="264"/>
        <v>#DIV/0!</v>
      </c>
      <c r="Q2860" s="10" t="str">
        <f t="shared" si="265"/>
        <v>theater</v>
      </c>
      <c r="R2860" s="1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2" hidden="1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6"/>
        <v>1.7500000000000002</v>
      </c>
      <c r="P2861" s="9">
        <f t="shared" si="264"/>
        <v>35</v>
      </c>
      <c r="Q2861" s="10" t="str">
        <f t="shared" si="265"/>
        <v>theater</v>
      </c>
      <c r="R2861" s="10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7.6" hidden="1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6"/>
        <v>6.65</v>
      </c>
      <c r="P2862" s="9">
        <f t="shared" si="264"/>
        <v>29.555555555555557</v>
      </c>
      <c r="Q2862" s="10" t="str">
        <f t="shared" si="265"/>
        <v>theater</v>
      </c>
      <c r="R2862" s="10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2" hidden="1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6"/>
        <v>32</v>
      </c>
      <c r="P2863" s="9">
        <f t="shared" si="264"/>
        <v>26.666666666666668</v>
      </c>
      <c r="Q2863" s="10" t="str">
        <f t="shared" si="265"/>
        <v>theater</v>
      </c>
      <c r="R2863" s="10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2" hidden="1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6"/>
        <v>0.43307086614173229</v>
      </c>
      <c r="P2864" s="9">
        <f t="shared" si="264"/>
        <v>18.333333333333332</v>
      </c>
      <c r="Q2864" s="10" t="str">
        <f t="shared" si="265"/>
        <v>theater</v>
      </c>
      <c r="R2864" s="10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2" hidden="1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6"/>
        <v>0.04</v>
      </c>
      <c r="P2865" s="9">
        <f t="shared" si="264"/>
        <v>20</v>
      </c>
      <c r="Q2865" s="10" t="str">
        <f t="shared" si="265"/>
        <v>theater</v>
      </c>
      <c r="R2865" s="10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6"/>
        <v>1.6</v>
      </c>
      <c r="P2866" s="9">
        <f t="shared" si="264"/>
        <v>13.333333333333334</v>
      </c>
      <c r="Q2866" s="10" t="str">
        <f t="shared" si="265"/>
        <v>theater</v>
      </c>
      <c r="R2866" s="10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2" hidden="1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6"/>
        <v>0</v>
      </c>
      <c r="P2867" s="9" t="e">
        <f t="shared" si="264"/>
        <v>#DIV/0!</v>
      </c>
      <c r="Q2867" s="10" t="str">
        <f t="shared" si="265"/>
        <v>theater</v>
      </c>
      <c r="R2867" s="10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2" hidden="1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6"/>
        <v>0.89999999999999991</v>
      </c>
      <c r="P2868" s="9">
        <f t="shared" si="264"/>
        <v>22.5</v>
      </c>
      <c r="Q2868" s="10" t="str">
        <f t="shared" si="265"/>
        <v>theater</v>
      </c>
      <c r="R2868" s="10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7.6" hidden="1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6"/>
        <v>20.16</v>
      </c>
      <c r="P2869" s="9">
        <f t="shared" si="264"/>
        <v>50.4</v>
      </c>
      <c r="Q2869" s="10" t="str">
        <f t="shared" si="265"/>
        <v>theater</v>
      </c>
      <c r="R2869" s="10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7.6" hidden="1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6"/>
        <v>42.011733333333332</v>
      </c>
      <c r="P2870" s="9">
        <f t="shared" si="264"/>
        <v>105.02933333333334</v>
      </c>
      <c r="Q2870" s="10" t="str">
        <f t="shared" si="265"/>
        <v>theater</v>
      </c>
      <c r="R2870" s="1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7.6" hidden="1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6"/>
        <v>0.88500000000000001</v>
      </c>
      <c r="P2871" s="9">
        <f t="shared" si="264"/>
        <v>35.4</v>
      </c>
      <c r="Q2871" s="10" t="str">
        <f t="shared" si="265"/>
        <v>theater</v>
      </c>
      <c r="R2871" s="10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7.6" hidden="1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6"/>
        <v>15</v>
      </c>
      <c r="P2872" s="9">
        <f t="shared" si="264"/>
        <v>83.333333333333329</v>
      </c>
      <c r="Q2872" s="10" t="str">
        <f t="shared" si="265"/>
        <v>theater</v>
      </c>
      <c r="R2872" s="10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2" hidden="1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6"/>
        <v>4.67</v>
      </c>
      <c r="P2873" s="9">
        <f t="shared" si="264"/>
        <v>35.92307692307692</v>
      </c>
      <c r="Q2873" s="10" t="str">
        <f t="shared" si="265"/>
        <v>theater</v>
      </c>
      <c r="R2873" s="10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2" hidden="1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6"/>
        <v>0</v>
      </c>
      <c r="P2874" s="9" t="e">
        <f t="shared" si="264"/>
        <v>#DIV/0!</v>
      </c>
      <c r="Q2874" s="10" t="str">
        <f t="shared" si="265"/>
        <v>theater</v>
      </c>
      <c r="R2874" s="10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7.6" hidden="1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6"/>
        <v>38.119999999999997</v>
      </c>
      <c r="P2875" s="9">
        <f t="shared" si="264"/>
        <v>119.125</v>
      </c>
      <c r="Q2875" s="10" t="str">
        <f t="shared" si="265"/>
        <v>theater</v>
      </c>
      <c r="R2875" s="10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2" hidden="1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6"/>
        <v>5.42</v>
      </c>
      <c r="P2876" s="9">
        <f t="shared" si="264"/>
        <v>90.333333333333329</v>
      </c>
      <c r="Q2876" s="10" t="str">
        <f t="shared" si="265"/>
        <v>theater</v>
      </c>
      <c r="R2876" s="10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2" hidden="1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6"/>
        <v>3.4999999999999996E-2</v>
      </c>
      <c r="P2877" s="9">
        <f t="shared" si="264"/>
        <v>2.3333333333333335</v>
      </c>
      <c r="Q2877" s="10" t="str">
        <f t="shared" si="265"/>
        <v>theater</v>
      </c>
      <c r="R2877" s="10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2" hidden="1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6"/>
        <v>0</v>
      </c>
      <c r="P2878" s="9" t="e">
        <f t="shared" si="264"/>
        <v>#DIV/0!</v>
      </c>
      <c r="Q2878" s="10" t="str">
        <f t="shared" si="265"/>
        <v>theater</v>
      </c>
      <c r="R2878" s="10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2" hidden="1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6"/>
        <v>10.833333333333334</v>
      </c>
      <c r="P2879" s="9">
        <f t="shared" si="264"/>
        <v>108.33333333333333</v>
      </c>
      <c r="Q2879" s="10" t="str">
        <f t="shared" si="265"/>
        <v>theater</v>
      </c>
      <c r="R2879" s="10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2" hidden="1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6"/>
        <v>2.1</v>
      </c>
      <c r="P2880" s="9">
        <f t="shared" si="264"/>
        <v>15.75</v>
      </c>
      <c r="Q2880" s="10" t="str">
        <f t="shared" si="265"/>
        <v>theater</v>
      </c>
      <c r="R2880" s="1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2" hidden="1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6"/>
        <v>0.2589285714285714</v>
      </c>
      <c r="P2881" s="9">
        <f t="shared" si="264"/>
        <v>29</v>
      </c>
      <c r="Q2881" s="10" t="str">
        <f t="shared" si="265"/>
        <v>theater</v>
      </c>
      <c r="R2881" s="10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2" hidden="1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6"/>
        <v>23.333333333333332</v>
      </c>
      <c r="P2882" s="9">
        <f t="shared" ref="P2882:P2945" si="270">AVERAGE(PLEDGED/BACKERS_COUNT)</f>
        <v>96.551724137931032</v>
      </c>
      <c r="Q2882" s="10" t="str">
        <f t="shared" ref="Q2882:Q2945" si="271">LEFT(N2882,FIND("/",N2882)-1)</f>
        <v>theater</v>
      </c>
      <c r="R2882" s="10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2" hidden="1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2">(E2883/D2883)*100</f>
        <v>0</v>
      </c>
      <c r="P2883" s="9" t="e">
        <f t="shared" si="270"/>
        <v>#DIV/0!</v>
      </c>
      <c r="Q2883" s="10" t="str">
        <f t="shared" si="271"/>
        <v>theater</v>
      </c>
      <c r="R2883" s="10" t="str">
        <f t="shared" ref="R2883:R2946" si="273">RIGHT(N2883, LEN(N2883)-FIND("/", 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3.2" hidden="1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2"/>
        <v>33.6</v>
      </c>
      <c r="P2884" s="9">
        <f t="shared" si="270"/>
        <v>63</v>
      </c>
      <c r="Q2884" s="10" t="str">
        <f t="shared" si="271"/>
        <v>theater</v>
      </c>
      <c r="R2884" s="10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7.6" hidden="1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2"/>
        <v>19.079999999999998</v>
      </c>
      <c r="P2885" s="9">
        <f t="shared" si="270"/>
        <v>381.6</v>
      </c>
      <c r="Q2885" s="10" t="str">
        <f t="shared" si="271"/>
        <v>theater</v>
      </c>
      <c r="R2885" s="10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8.8" hidden="1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2"/>
        <v>0.41111111111111115</v>
      </c>
      <c r="P2886" s="9">
        <f t="shared" si="270"/>
        <v>46.25</v>
      </c>
      <c r="Q2886" s="10" t="str">
        <f t="shared" si="271"/>
        <v>theater</v>
      </c>
      <c r="R2886" s="10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8.8" hidden="1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2"/>
        <v>32.5</v>
      </c>
      <c r="P2887" s="9">
        <f t="shared" si="270"/>
        <v>26</v>
      </c>
      <c r="Q2887" s="10" t="str">
        <f t="shared" si="271"/>
        <v>theater</v>
      </c>
      <c r="R2887" s="10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2" hidden="1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2"/>
        <v>5</v>
      </c>
      <c r="P2888" s="9">
        <f t="shared" si="270"/>
        <v>10</v>
      </c>
      <c r="Q2888" s="10" t="str">
        <f t="shared" si="271"/>
        <v>theater</v>
      </c>
      <c r="R2888" s="10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2" hidden="1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2"/>
        <v>0.16666666666666669</v>
      </c>
      <c r="P2889" s="9">
        <f t="shared" si="270"/>
        <v>5</v>
      </c>
      <c r="Q2889" s="10" t="str">
        <f t="shared" si="271"/>
        <v>theater</v>
      </c>
      <c r="R2889" s="10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2" hidden="1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2"/>
        <v>0</v>
      </c>
      <c r="P2890" s="9" t="e">
        <f t="shared" si="270"/>
        <v>#DIV/0!</v>
      </c>
      <c r="Q2890" s="10" t="str">
        <f t="shared" si="271"/>
        <v>theater</v>
      </c>
      <c r="R2890" s="1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2" hidden="1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2"/>
        <v>38.066666666666663</v>
      </c>
      <c r="P2891" s="9">
        <f t="shared" si="270"/>
        <v>81.571428571428569</v>
      </c>
      <c r="Q2891" s="10" t="str">
        <f t="shared" si="271"/>
        <v>theater</v>
      </c>
      <c r="R2891" s="10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2" hidden="1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2"/>
        <v>1.05</v>
      </c>
      <c r="P2892" s="9">
        <f t="shared" si="270"/>
        <v>7</v>
      </c>
      <c r="Q2892" s="10" t="str">
        <f t="shared" si="271"/>
        <v>theater</v>
      </c>
      <c r="R2892" s="10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2" hidden="1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2"/>
        <v>2.73</v>
      </c>
      <c r="P2893" s="9">
        <f t="shared" si="270"/>
        <v>27.3</v>
      </c>
      <c r="Q2893" s="10" t="str">
        <f t="shared" si="271"/>
        <v>theater</v>
      </c>
      <c r="R2893" s="10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2" hidden="1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2"/>
        <v>9.0909090909090917</v>
      </c>
      <c r="P2894" s="9">
        <f t="shared" si="270"/>
        <v>29.411764705882351</v>
      </c>
      <c r="Q2894" s="10" t="str">
        <f t="shared" si="271"/>
        <v>theater</v>
      </c>
      <c r="R2894" s="10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2"/>
        <v>0.5</v>
      </c>
      <c r="P2895" s="9">
        <f t="shared" si="270"/>
        <v>12.5</v>
      </c>
      <c r="Q2895" s="10" t="str">
        <f t="shared" si="271"/>
        <v>theater</v>
      </c>
      <c r="R2895" s="10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8.8" hidden="1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2"/>
        <v>0</v>
      </c>
      <c r="P2896" s="9" t="e">
        <f t="shared" si="270"/>
        <v>#DIV/0!</v>
      </c>
      <c r="Q2896" s="10" t="str">
        <f t="shared" si="271"/>
        <v>theater</v>
      </c>
      <c r="R2896" s="10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2" hidden="1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2"/>
        <v>4.5999999999999996</v>
      </c>
      <c r="P2897" s="9">
        <f t="shared" si="270"/>
        <v>5.75</v>
      </c>
      <c r="Q2897" s="10" t="str">
        <f t="shared" si="271"/>
        <v>theater</v>
      </c>
      <c r="R2897" s="10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2" hidden="1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2"/>
        <v>20.833333333333336</v>
      </c>
      <c r="P2898" s="9">
        <f t="shared" si="270"/>
        <v>52.083333333333336</v>
      </c>
      <c r="Q2898" s="10" t="str">
        <f t="shared" si="271"/>
        <v>theater</v>
      </c>
      <c r="R2898" s="10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2" hidden="1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2"/>
        <v>4.583333333333333</v>
      </c>
      <c r="P2899" s="9">
        <f t="shared" si="270"/>
        <v>183.33333333333334</v>
      </c>
      <c r="Q2899" s="10" t="str">
        <f t="shared" si="271"/>
        <v>theater</v>
      </c>
      <c r="R2899" s="10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2" hidden="1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2"/>
        <v>4.2133333333333338</v>
      </c>
      <c r="P2900" s="9">
        <f t="shared" si="270"/>
        <v>26.333333333333332</v>
      </c>
      <c r="Q2900" s="10" t="str">
        <f t="shared" si="271"/>
        <v>theater</v>
      </c>
      <c r="R2900" s="1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2" hidden="1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2"/>
        <v>0</v>
      </c>
      <c r="P2901" s="9" t="e">
        <f t="shared" si="270"/>
        <v>#DIV/0!</v>
      </c>
      <c r="Q2901" s="10" t="str">
        <f t="shared" si="271"/>
        <v>theater</v>
      </c>
      <c r="R2901" s="10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7.6" hidden="1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2"/>
        <v>61.909090909090914</v>
      </c>
      <c r="P2902" s="9">
        <f t="shared" si="270"/>
        <v>486.42857142857144</v>
      </c>
      <c r="Q2902" s="10" t="str">
        <f t="shared" si="271"/>
        <v>theater</v>
      </c>
      <c r="R2902" s="10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2" hidden="1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2"/>
        <v>0.8</v>
      </c>
      <c r="P2903" s="9">
        <f t="shared" si="270"/>
        <v>3</v>
      </c>
      <c r="Q2903" s="10" t="str">
        <f t="shared" si="271"/>
        <v>theater</v>
      </c>
      <c r="R2903" s="10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2" hidden="1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2"/>
        <v>1.6666666666666666E-2</v>
      </c>
      <c r="P2904" s="9">
        <f t="shared" si="270"/>
        <v>25</v>
      </c>
      <c r="Q2904" s="10" t="str">
        <f t="shared" si="271"/>
        <v>theater</v>
      </c>
      <c r="R2904" s="10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2" hidden="1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2"/>
        <v>0.77999999999999992</v>
      </c>
      <c r="P2905" s="9">
        <f t="shared" si="270"/>
        <v>9.75</v>
      </c>
      <c r="Q2905" s="10" t="str">
        <f t="shared" si="271"/>
        <v>theater</v>
      </c>
      <c r="R2905" s="10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2" hidden="1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2"/>
        <v>5</v>
      </c>
      <c r="P2906" s="9">
        <f t="shared" si="270"/>
        <v>18.75</v>
      </c>
      <c r="Q2906" s="10" t="str">
        <f t="shared" si="271"/>
        <v>theater</v>
      </c>
      <c r="R2906" s="10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2" hidden="1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2"/>
        <v>17.771428571428572</v>
      </c>
      <c r="P2907" s="9">
        <f t="shared" si="270"/>
        <v>36.588235294117645</v>
      </c>
      <c r="Q2907" s="10" t="str">
        <f t="shared" si="271"/>
        <v>theater</v>
      </c>
      <c r="R2907" s="10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7.6" hidden="1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2"/>
        <v>9.4166666666666661</v>
      </c>
      <c r="P2908" s="9">
        <f t="shared" si="270"/>
        <v>80.714285714285708</v>
      </c>
      <c r="Q2908" s="10" t="str">
        <f t="shared" si="271"/>
        <v>theater</v>
      </c>
      <c r="R2908" s="10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2" hidden="1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2"/>
        <v>0.08</v>
      </c>
      <c r="P2909" s="9">
        <f t="shared" si="270"/>
        <v>1</v>
      </c>
      <c r="Q2909" s="10" t="str">
        <f t="shared" si="271"/>
        <v>theater</v>
      </c>
      <c r="R2909" s="10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7.6" hidden="1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2"/>
        <v>2.75</v>
      </c>
      <c r="P2910" s="9">
        <f t="shared" si="270"/>
        <v>52.8</v>
      </c>
      <c r="Q2910" s="10" t="str">
        <f t="shared" si="271"/>
        <v>theater</v>
      </c>
      <c r="R2910" s="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3.2" hidden="1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2"/>
        <v>1.1111111111111112E-2</v>
      </c>
      <c r="P2911" s="9">
        <f t="shared" si="270"/>
        <v>20</v>
      </c>
      <c r="Q2911" s="10" t="str">
        <f t="shared" si="271"/>
        <v>theater</v>
      </c>
      <c r="R2911" s="10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2" hidden="1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2"/>
        <v>3.3333333333333335E-3</v>
      </c>
      <c r="P2912" s="9">
        <f t="shared" si="270"/>
        <v>1</v>
      </c>
      <c r="Q2912" s="10" t="str">
        <f t="shared" si="271"/>
        <v>theater</v>
      </c>
      <c r="R2912" s="10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7.6" hidden="1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2"/>
        <v>36.5</v>
      </c>
      <c r="P2913" s="9">
        <f t="shared" si="270"/>
        <v>46.928571428571431</v>
      </c>
      <c r="Q2913" s="10" t="str">
        <f t="shared" si="271"/>
        <v>theater</v>
      </c>
      <c r="R2913" s="10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2" hidden="1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2"/>
        <v>14.058171745152354</v>
      </c>
      <c r="P2914" s="9">
        <f t="shared" si="270"/>
        <v>78.07692307692308</v>
      </c>
      <c r="Q2914" s="10" t="str">
        <f t="shared" si="271"/>
        <v>theater</v>
      </c>
      <c r="R2914" s="10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2" hidden="1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2"/>
        <v>0.02</v>
      </c>
      <c r="P2915" s="9">
        <f t="shared" si="270"/>
        <v>1</v>
      </c>
      <c r="Q2915" s="10" t="str">
        <f t="shared" si="271"/>
        <v>theater</v>
      </c>
      <c r="R2915" s="10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8.8" hidden="1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2"/>
        <v>4.0000000000000001E-3</v>
      </c>
      <c r="P2916" s="9">
        <f t="shared" si="270"/>
        <v>1</v>
      </c>
      <c r="Q2916" s="10" t="str">
        <f t="shared" si="271"/>
        <v>theater</v>
      </c>
      <c r="R2916" s="10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2" hidden="1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2"/>
        <v>61.1</v>
      </c>
      <c r="P2917" s="9">
        <f t="shared" si="270"/>
        <v>203.66666666666666</v>
      </c>
      <c r="Q2917" s="10" t="str">
        <f t="shared" si="271"/>
        <v>theater</v>
      </c>
      <c r="R2917" s="10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2" hidden="1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2"/>
        <v>7.8378378378378386</v>
      </c>
      <c r="P2918" s="9">
        <f t="shared" si="270"/>
        <v>20.714285714285715</v>
      </c>
      <c r="Q2918" s="10" t="str">
        <f t="shared" si="271"/>
        <v>theater</v>
      </c>
      <c r="R2918" s="10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2" hidden="1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2"/>
        <v>21.85</v>
      </c>
      <c r="P2919" s="9">
        <f t="shared" si="270"/>
        <v>48.555555555555557</v>
      </c>
      <c r="Q2919" s="10" t="str">
        <f t="shared" si="271"/>
        <v>theater</v>
      </c>
      <c r="R2919" s="10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2" hidden="1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2"/>
        <v>27.24</v>
      </c>
      <c r="P2920" s="9">
        <f t="shared" si="270"/>
        <v>68.099999999999994</v>
      </c>
      <c r="Q2920" s="10" t="str">
        <f t="shared" si="271"/>
        <v>theater</v>
      </c>
      <c r="R2920" s="1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2" hidden="1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2"/>
        <v>8.5</v>
      </c>
      <c r="P2921" s="9">
        <f t="shared" si="270"/>
        <v>8.5</v>
      </c>
      <c r="Q2921" s="10" t="str">
        <f t="shared" si="271"/>
        <v>theater</v>
      </c>
      <c r="R2921" s="10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2" hidden="1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2"/>
        <v>26.840000000000003</v>
      </c>
      <c r="P2922" s="9">
        <f t="shared" si="270"/>
        <v>51.615384615384613</v>
      </c>
      <c r="Q2922" s="10" t="str">
        <f t="shared" si="271"/>
        <v>theater</v>
      </c>
      <c r="R2922" s="10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2"/>
        <v>129</v>
      </c>
      <c r="P2923" s="9">
        <f t="shared" si="270"/>
        <v>43</v>
      </c>
      <c r="Q2923" s="10" t="str">
        <f t="shared" si="271"/>
        <v>theater</v>
      </c>
      <c r="R2923" s="10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2"/>
        <v>100</v>
      </c>
      <c r="P2924" s="9">
        <f t="shared" si="270"/>
        <v>83.333333333333329</v>
      </c>
      <c r="Q2924" s="10" t="str">
        <f t="shared" si="271"/>
        <v>theater</v>
      </c>
      <c r="R2924" s="10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2"/>
        <v>100</v>
      </c>
      <c r="P2925" s="9">
        <f t="shared" si="270"/>
        <v>30</v>
      </c>
      <c r="Q2925" s="10" t="str">
        <f t="shared" si="271"/>
        <v>theater</v>
      </c>
      <c r="R2925" s="10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2"/>
        <v>103.2</v>
      </c>
      <c r="P2926" s="9">
        <f t="shared" si="270"/>
        <v>175.51020408163265</v>
      </c>
      <c r="Q2926" s="10" t="str">
        <f t="shared" si="271"/>
        <v>theater</v>
      </c>
      <c r="R2926" s="10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2"/>
        <v>102.44597777777777</v>
      </c>
      <c r="P2927" s="9">
        <f t="shared" si="270"/>
        <v>231.66175879396985</v>
      </c>
      <c r="Q2927" s="10" t="str">
        <f t="shared" si="271"/>
        <v>theater</v>
      </c>
      <c r="R2927" s="10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2"/>
        <v>125</v>
      </c>
      <c r="P2928" s="9">
        <f t="shared" si="270"/>
        <v>75</v>
      </c>
      <c r="Q2928" s="10" t="str">
        <f t="shared" si="271"/>
        <v>theater</v>
      </c>
      <c r="R2928" s="10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2"/>
        <v>130.83333333333334</v>
      </c>
      <c r="P2929" s="9">
        <f t="shared" si="270"/>
        <v>112.14285714285714</v>
      </c>
      <c r="Q2929" s="10" t="str">
        <f t="shared" si="271"/>
        <v>theater</v>
      </c>
      <c r="R2929" s="10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2"/>
        <v>100</v>
      </c>
      <c r="P2930" s="9">
        <f t="shared" si="270"/>
        <v>41.666666666666664</v>
      </c>
      <c r="Q2930" s="10" t="str">
        <f t="shared" si="271"/>
        <v>theater</v>
      </c>
      <c r="R2930" s="1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2"/>
        <v>102.06937499999999</v>
      </c>
      <c r="P2931" s="9">
        <f t="shared" si="270"/>
        <v>255.17343750000001</v>
      </c>
      <c r="Q2931" s="10" t="str">
        <f t="shared" si="271"/>
        <v>theater</v>
      </c>
      <c r="R2931" s="10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2"/>
        <v>100.92000000000002</v>
      </c>
      <c r="P2932" s="9">
        <f t="shared" si="270"/>
        <v>162.7741935483871</v>
      </c>
      <c r="Q2932" s="10" t="str">
        <f t="shared" si="271"/>
        <v>theater</v>
      </c>
      <c r="R2932" s="10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2"/>
        <v>106</v>
      </c>
      <c r="P2933" s="9">
        <f t="shared" si="270"/>
        <v>88.333333333333329</v>
      </c>
      <c r="Q2933" s="10" t="str">
        <f t="shared" si="271"/>
        <v>theater</v>
      </c>
      <c r="R2933" s="10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2"/>
        <v>105.0967741935484</v>
      </c>
      <c r="P2934" s="9">
        <f t="shared" si="270"/>
        <v>85.736842105263165</v>
      </c>
      <c r="Q2934" s="10" t="str">
        <f t="shared" si="271"/>
        <v>theater</v>
      </c>
      <c r="R2934" s="10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2"/>
        <v>102.76</v>
      </c>
      <c r="P2935" s="9">
        <f t="shared" si="270"/>
        <v>47.574074074074076</v>
      </c>
      <c r="Q2935" s="10" t="str">
        <f t="shared" si="271"/>
        <v>theater</v>
      </c>
      <c r="R2935" s="10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2"/>
        <v>108</v>
      </c>
      <c r="P2936" s="9">
        <f t="shared" si="270"/>
        <v>72.972972972972968</v>
      </c>
      <c r="Q2936" s="10" t="str">
        <f t="shared" si="271"/>
        <v>theater</v>
      </c>
      <c r="R2936" s="10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2"/>
        <v>100.88571428571429</v>
      </c>
      <c r="P2937" s="9">
        <f t="shared" si="270"/>
        <v>90.538461538461533</v>
      </c>
      <c r="Q2937" s="10" t="str">
        <f t="shared" si="271"/>
        <v>theater</v>
      </c>
      <c r="R2937" s="10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2"/>
        <v>128</v>
      </c>
      <c r="P2938" s="9">
        <f t="shared" si="270"/>
        <v>37.647058823529413</v>
      </c>
      <c r="Q2938" s="10" t="str">
        <f t="shared" si="271"/>
        <v>theater</v>
      </c>
      <c r="R2938" s="10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2"/>
        <v>133.33333333333331</v>
      </c>
      <c r="P2939" s="9">
        <f t="shared" si="270"/>
        <v>36.363636363636367</v>
      </c>
      <c r="Q2939" s="10" t="str">
        <f t="shared" si="271"/>
        <v>theater</v>
      </c>
      <c r="R2939" s="10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2"/>
        <v>101.375</v>
      </c>
      <c r="P2940" s="9">
        <f t="shared" si="270"/>
        <v>126.71875</v>
      </c>
      <c r="Q2940" s="10" t="str">
        <f t="shared" si="271"/>
        <v>theater</v>
      </c>
      <c r="R2940" s="1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2"/>
        <v>102.875</v>
      </c>
      <c r="P2941" s="9">
        <f t="shared" si="270"/>
        <v>329.2</v>
      </c>
      <c r="Q2941" s="10" t="str">
        <f t="shared" si="271"/>
        <v>theater</v>
      </c>
      <c r="R2941" s="10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2"/>
        <v>107.24000000000001</v>
      </c>
      <c r="P2942" s="9">
        <f t="shared" si="270"/>
        <v>81.242424242424249</v>
      </c>
      <c r="Q2942" s="10" t="str">
        <f t="shared" si="271"/>
        <v>theater</v>
      </c>
      <c r="R2942" s="10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2" hidden="1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2"/>
        <v>4.0000000000000001E-3</v>
      </c>
      <c r="P2943" s="9">
        <f t="shared" si="270"/>
        <v>1</v>
      </c>
      <c r="Q2943" s="10" t="str">
        <f t="shared" si="271"/>
        <v>theater</v>
      </c>
      <c r="R2943" s="10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2" hidden="1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2"/>
        <v>20.424999999999997</v>
      </c>
      <c r="P2944" s="9">
        <f t="shared" si="270"/>
        <v>202.22772277227722</v>
      </c>
      <c r="Q2944" s="10" t="str">
        <f t="shared" si="271"/>
        <v>theater</v>
      </c>
      <c r="R2944" s="10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2" hidden="1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2"/>
        <v>0</v>
      </c>
      <c r="P2945" s="9" t="e">
        <f t="shared" si="270"/>
        <v>#DIV/0!</v>
      </c>
      <c r="Q2945" s="10" t="str">
        <f t="shared" si="271"/>
        <v>theater</v>
      </c>
      <c r="R2945" s="10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2" hidden="1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2"/>
        <v>1</v>
      </c>
      <c r="P2946" s="9">
        <f t="shared" ref="P2946:P3009" si="276">AVERAGE(PLEDGED/BACKERS_COUNT)</f>
        <v>100</v>
      </c>
      <c r="Q2946" s="10" t="str">
        <f t="shared" ref="Q2946:Q3009" si="277">LEFT(N2946,FIND("/",N2946)-1)</f>
        <v>theater</v>
      </c>
      <c r="R2946" s="10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7.6" hidden="1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8">(E2947/D2947)*100</f>
        <v>0</v>
      </c>
      <c r="P2947" s="9" t="e">
        <f t="shared" si="276"/>
        <v>#DIV/0!</v>
      </c>
      <c r="Q2947" s="10" t="str">
        <f t="shared" si="277"/>
        <v>theater</v>
      </c>
      <c r="R2947" s="10" t="str">
        <f t="shared" ref="R2947:R3010" si="279">RIGHT(N2947, LEN(N2947)-FIND("/", 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2" hidden="1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8"/>
        <v>0.1</v>
      </c>
      <c r="P2948" s="9">
        <f t="shared" si="276"/>
        <v>1</v>
      </c>
      <c r="Q2948" s="10" t="str">
        <f t="shared" si="277"/>
        <v>theater</v>
      </c>
      <c r="R2948" s="10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7.6" hidden="1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8"/>
        <v>4.2880000000000003</v>
      </c>
      <c r="P2949" s="9">
        <f t="shared" si="276"/>
        <v>82.461538461538467</v>
      </c>
      <c r="Q2949" s="10" t="str">
        <f t="shared" si="277"/>
        <v>theater</v>
      </c>
      <c r="R2949" s="10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7.6" hidden="1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8"/>
        <v>4.8000000000000004E-3</v>
      </c>
      <c r="P2950" s="9">
        <f t="shared" si="276"/>
        <v>2.6666666666666665</v>
      </c>
      <c r="Q2950" s="10" t="str">
        <f t="shared" si="277"/>
        <v>theater</v>
      </c>
      <c r="R2950" s="1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2" hidden="1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8"/>
        <v>2.5</v>
      </c>
      <c r="P2951" s="9">
        <f t="shared" si="276"/>
        <v>12.5</v>
      </c>
      <c r="Q2951" s="10" t="str">
        <f t="shared" si="277"/>
        <v>theater</v>
      </c>
      <c r="R2951" s="10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2" hidden="1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8"/>
        <v>0</v>
      </c>
      <c r="P2952" s="9" t="e">
        <f t="shared" si="276"/>
        <v>#DIV/0!</v>
      </c>
      <c r="Q2952" s="10" t="str">
        <f t="shared" si="277"/>
        <v>theater</v>
      </c>
      <c r="R2952" s="10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8"/>
        <v>2.1919999999999997</v>
      </c>
      <c r="P2953" s="9">
        <f t="shared" si="276"/>
        <v>18.896551724137932</v>
      </c>
      <c r="Q2953" s="10" t="str">
        <f t="shared" si="277"/>
        <v>theater</v>
      </c>
      <c r="R2953" s="10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8"/>
        <v>8.0250000000000004</v>
      </c>
      <c r="P2954" s="9">
        <f t="shared" si="276"/>
        <v>200.625</v>
      </c>
      <c r="Q2954" s="10" t="str">
        <f t="shared" si="277"/>
        <v>theater</v>
      </c>
      <c r="R2954" s="10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2" hidden="1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8"/>
        <v>0.15125</v>
      </c>
      <c r="P2955" s="9">
        <f t="shared" si="276"/>
        <v>201.66666666666666</v>
      </c>
      <c r="Q2955" s="10" t="str">
        <f t="shared" si="277"/>
        <v>theater</v>
      </c>
      <c r="R2955" s="10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8"/>
        <v>0</v>
      </c>
      <c r="P2956" s="9" t="e">
        <f t="shared" si="276"/>
        <v>#DIV/0!</v>
      </c>
      <c r="Q2956" s="10" t="str">
        <f t="shared" si="277"/>
        <v>theater</v>
      </c>
      <c r="R2956" s="10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8.8" hidden="1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8"/>
        <v>59.583333333333336</v>
      </c>
      <c r="P2957" s="9">
        <f t="shared" si="276"/>
        <v>65</v>
      </c>
      <c r="Q2957" s="10" t="str">
        <f t="shared" si="277"/>
        <v>theater</v>
      </c>
      <c r="R2957" s="10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8"/>
        <v>16.734177215189874</v>
      </c>
      <c r="P2958" s="9">
        <f t="shared" si="276"/>
        <v>66.099999999999994</v>
      </c>
      <c r="Q2958" s="10" t="str">
        <f t="shared" si="277"/>
        <v>theater</v>
      </c>
      <c r="R2958" s="10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8"/>
        <v>1.8666666666666669</v>
      </c>
      <c r="P2959" s="9">
        <f t="shared" si="276"/>
        <v>93.333333333333329</v>
      </c>
      <c r="Q2959" s="10" t="str">
        <f t="shared" si="277"/>
        <v>theater</v>
      </c>
      <c r="R2959" s="10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2" hidden="1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8"/>
        <v>0</v>
      </c>
      <c r="P2960" s="9" t="e">
        <f t="shared" si="276"/>
        <v>#DIV/0!</v>
      </c>
      <c r="Q2960" s="10" t="str">
        <f t="shared" si="277"/>
        <v>theater</v>
      </c>
      <c r="R2960" s="1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8"/>
        <v>0</v>
      </c>
      <c r="P2961" s="9" t="e">
        <f t="shared" si="276"/>
        <v>#DIV/0!</v>
      </c>
      <c r="Q2961" s="10" t="str">
        <f t="shared" si="277"/>
        <v>theater</v>
      </c>
      <c r="R2961" s="10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8"/>
        <v>0</v>
      </c>
      <c r="P2962" s="9" t="e">
        <f t="shared" si="276"/>
        <v>#DIV/0!</v>
      </c>
      <c r="Q2962" s="10" t="str">
        <f t="shared" si="277"/>
        <v>theater</v>
      </c>
      <c r="R2962" s="10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8"/>
        <v>109.62</v>
      </c>
      <c r="P2963" s="9">
        <f t="shared" si="276"/>
        <v>50.75</v>
      </c>
      <c r="Q2963" s="10" t="str">
        <f t="shared" si="277"/>
        <v>theater</v>
      </c>
      <c r="R2963" s="10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8"/>
        <v>121.8</v>
      </c>
      <c r="P2964" s="9">
        <f t="shared" si="276"/>
        <v>60.9</v>
      </c>
      <c r="Q2964" s="10" t="str">
        <f t="shared" si="277"/>
        <v>theater</v>
      </c>
      <c r="R2964" s="10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8"/>
        <v>106.85</v>
      </c>
      <c r="P2965" s="9">
        <f t="shared" si="276"/>
        <v>109.03061224489795</v>
      </c>
      <c r="Q2965" s="10" t="str">
        <f t="shared" si="277"/>
        <v>theater</v>
      </c>
      <c r="R2965" s="10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8"/>
        <v>100.71379999999999</v>
      </c>
      <c r="P2966" s="9">
        <f t="shared" si="276"/>
        <v>25.692295918367346</v>
      </c>
      <c r="Q2966" s="10" t="str">
        <f t="shared" si="277"/>
        <v>theater</v>
      </c>
      <c r="R2966" s="10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8"/>
        <v>109.00000000000001</v>
      </c>
      <c r="P2967" s="9">
        <f t="shared" si="276"/>
        <v>41.92307692307692</v>
      </c>
      <c r="Q2967" s="10" t="str">
        <f t="shared" si="277"/>
        <v>theater</v>
      </c>
      <c r="R2967" s="10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8"/>
        <v>113.63000000000001</v>
      </c>
      <c r="P2968" s="9">
        <f t="shared" si="276"/>
        <v>88.7734375</v>
      </c>
      <c r="Q2968" s="10" t="str">
        <f t="shared" si="277"/>
        <v>theater</v>
      </c>
      <c r="R2968" s="10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8"/>
        <v>113.92</v>
      </c>
      <c r="P2969" s="9">
        <f t="shared" si="276"/>
        <v>80.225352112676063</v>
      </c>
      <c r="Q2969" s="10" t="str">
        <f t="shared" si="277"/>
        <v>theater</v>
      </c>
      <c r="R2969" s="10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8"/>
        <v>106</v>
      </c>
      <c r="P2970" s="9">
        <f t="shared" si="276"/>
        <v>78.936170212765958</v>
      </c>
      <c r="Q2970" s="10" t="str">
        <f t="shared" si="277"/>
        <v>theater</v>
      </c>
      <c r="R2970" s="1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8"/>
        <v>162.5</v>
      </c>
      <c r="P2971" s="9">
        <f t="shared" si="276"/>
        <v>95.588235294117652</v>
      </c>
      <c r="Q2971" s="10" t="str">
        <f t="shared" si="277"/>
        <v>theater</v>
      </c>
      <c r="R2971" s="10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8"/>
        <v>106</v>
      </c>
      <c r="P2972" s="9">
        <f t="shared" si="276"/>
        <v>69.890109890109883</v>
      </c>
      <c r="Q2972" s="10" t="str">
        <f t="shared" si="277"/>
        <v>theater</v>
      </c>
      <c r="R2972" s="10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8"/>
        <v>100.15624999999999</v>
      </c>
      <c r="P2973" s="9">
        <f t="shared" si="276"/>
        <v>74.534883720930239</v>
      </c>
      <c r="Q2973" s="10" t="str">
        <f t="shared" si="277"/>
        <v>theater</v>
      </c>
      <c r="R2973" s="10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8"/>
        <v>105.35000000000001</v>
      </c>
      <c r="P2974" s="9">
        <f t="shared" si="276"/>
        <v>123.94117647058823</v>
      </c>
      <c r="Q2974" s="10" t="str">
        <f t="shared" si="277"/>
        <v>theater</v>
      </c>
      <c r="R2974" s="10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8"/>
        <v>174.8</v>
      </c>
      <c r="P2975" s="9">
        <f t="shared" si="276"/>
        <v>264.84848484848487</v>
      </c>
      <c r="Q2975" s="10" t="str">
        <f t="shared" si="277"/>
        <v>theater</v>
      </c>
      <c r="R2975" s="10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8"/>
        <v>102</v>
      </c>
      <c r="P2976" s="9">
        <f t="shared" si="276"/>
        <v>58.620689655172413</v>
      </c>
      <c r="Q2976" s="10" t="str">
        <f t="shared" si="277"/>
        <v>theater</v>
      </c>
      <c r="R2976" s="10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8"/>
        <v>100.125</v>
      </c>
      <c r="P2977" s="9">
        <f t="shared" si="276"/>
        <v>70.884955752212392</v>
      </c>
      <c r="Q2977" s="10" t="str">
        <f t="shared" si="277"/>
        <v>theater</v>
      </c>
      <c r="R2977" s="10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8"/>
        <v>171.42857142857142</v>
      </c>
      <c r="P2978" s="9">
        <f t="shared" si="276"/>
        <v>8.5714285714285712</v>
      </c>
      <c r="Q2978" s="10" t="str">
        <f t="shared" si="277"/>
        <v>theater</v>
      </c>
      <c r="R2978" s="10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8"/>
        <v>113.56666666666666</v>
      </c>
      <c r="P2979" s="9">
        <f t="shared" si="276"/>
        <v>113.56666666666666</v>
      </c>
      <c r="Q2979" s="10" t="str">
        <f t="shared" si="277"/>
        <v>theater</v>
      </c>
      <c r="R2979" s="10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8"/>
        <v>129.46666666666667</v>
      </c>
      <c r="P2980" s="9">
        <f t="shared" si="276"/>
        <v>60.6875</v>
      </c>
      <c r="Q2980" s="10" t="str">
        <f t="shared" si="277"/>
        <v>theater</v>
      </c>
      <c r="R2980" s="1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8"/>
        <v>101.4</v>
      </c>
      <c r="P2981" s="9">
        <f t="shared" si="276"/>
        <v>110.21739130434783</v>
      </c>
      <c r="Q2981" s="10" t="str">
        <f t="shared" si="277"/>
        <v>theater</v>
      </c>
      <c r="R2981" s="10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8"/>
        <v>109.16666666666666</v>
      </c>
      <c r="P2982" s="9">
        <f t="shared" si="276"/>
        <v>136.45833333333334</v>
      </c>
      <c r="Q2982" s="10" t="str">
        <f t="shared" si="277"/>
        <v>theater</v>
      </c>
      <c r="R2982" s="10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8"/>
        <v>128.92500000000001</v>
      </c>
      <c r="P2983" s="9">
        <f t="shared" si="276"/>
        <v>53.164948453608247</v>
      </c>
      <c r="Q2983" s="10" t="str">
        <f t="shared" si="277"/>
        <v>theater</v>
      </c>
      <c r="R2983" s="10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8"/>
        <v>102.06</v>
      </c>
      <c r="P2984" s="9">
        <f t="shared" si="276"/>
        <v>86.491525423728817</v>
      </c>
      <c r="Q2984" s="10" t="str">
        <f t="shared" si="277"/>
        <v>theater</v>
      </c>
      <c r="R2984" s="10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8"/>
        <v>146.53957758620692</v>
      </c>
      <c r="P2985" s="9">
        <f t="shared" si="276"/>
        <v>155.23827397260274</v>
      </c>
      <c r="Q2985" s="10" t="str">
        <f t="shared" si="277"/>
        <v>theater</v>
      </c>
      <c r="R2985" s="10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8"/>
        <v>100.352</v>
      </c>
      <c r="P2986" s="9">
        <f t="shared" si="276"/>
        <v>115.08256880733946</v>
      </c>
      <c r="Q2986" s="10" t="str">
        <f t="shared" si="277"/>
        <v>theater</v>
      </c>
      <c r="R2986" s="10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8"/>
        <v>121.64999999999999</v>
      </c>
      <c r="P2987" s="9">
        <f t="shared" si="276"/>
        <v>109.5945945945946</v>
      </c>
      <c r="Q2987" s="10" t="str">
        <f t="shared" si="277"/>
        <v>theater</v>
      </c>
      <c r="R2987" s="10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8"/>
        <v>105.5</v>
      </c>
      <c r="P2988" s="9">
        <f t="shared" si="276"/>
        <v>45.214285714285715</v>
      </c>
      <c r="Q2988" s="10" t="str">
        <f t="shared" si="277"/>
        <v>theater</v>
      </c>
      <c r="R2988" s="10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8"/>
        <v>110.4008</v>
      </c>
      <c r="P2989" s="9">
        <f t="shared" si="276"/>
        <v>104.15169811320754</v>
      </c>
      <c r="Q2989" s="10" t="str">
        <f t="shared" si="277"/>
        <v>theater</v>
      </c>
      <c r="R2989" s="10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8"/>
        <v>100</v>
      </c>
      <c r="P2990" s="9">
        <f t="shared" si="276"/>
        <v>35.714285714285715</v>
      </c>
      <c r="Q2990" s="10" t="str">
        <f t="shared" si="277"/>
        <v>theater</v>
      </c>
      <c r="R2990" s="1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8"/>
        <v>176.535</v>
      </c>
      <c r="P2991" s="9">
        <f t="shared" si="276"/>
        <v>96.997252747252745</v>
      </c>
      <c r="Q2991" s="10" t="str">
        <f t="shared" si="277"/>
        <v>theater</v>
      </c>
      <c r="R2991" s="10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8"/>
        <v>100</v>
      </c>
      <c r="P2992" s="9">
        <f t="shared" si="276"/>
        <v>370.37037037037038</v>
      </c>
      <c r="Q2992" s="10" t="str">
        <f t="shared" si="277"/>
        <v>theater</v>
      </c>
      <c r="R2992" s="10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8"/>
        <v>103.29411764705883</v>
      </c>
      <c r="P2993" s="9">
        <f t="shared" si="276"/>
        <v>94.408602150537632</v>
      </c>
      <c r="Q2993" s="10" t="str">
        <f t="shared" si="277"/>
        <v>theater</v>
      </c>
      <c r="R2993" s="10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8"/>
        <v>104.5</v>
      </c>
      <c r="P2994" s="9">
        <f t="shared" si="276"/>
        <v>48.984375</v>
      </c>
      <c r="Q2994" s="10" t="str">
        <f t="shared" si="277"/>
        <v>theater</v>
      </c>
      <c r="R2994" s="10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8"/>
        <v>100.29999999999998</v>
      </c>
      <c r="P2995" s="9">
        <f t="shared" si="276"/>
        <v>45.590909090909093</v>
      </c>
      <c r="Q2995" s="10" t="str">
        <f t="shared" si="277"/>
        <v>theater</v>
      </c>
      <c r="R2995" s="10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8"/>
        <v>457.74666666666673</v>
      </c>
      <c r="P2996" s="9">
        <f t="shared" si="276"/>
        <v>23.275254237288134</v>
      </c>
      <c r="Q2996" s="10" t="str">
        <f t="shared" si="277"/>
        <v>theater</v>
      </c>
      <c r="R2996" s="10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8"/>
        <v>104.96000000000001</v>
      </c>
      <c r="P2997" s="9">
        <f t="shared" si="276"/>
        <v>63.2289156626506</v>
      </c>
      <c r="Q2997" s="10" t="str">
        <f t="shared" si="277"/>
        <v>theater</v>
      </c>
      <c r="R2997" s="10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8"/>
        <v>171.94285714285715</v>
      </c>
      <c r="P2998" s="9">
        <f t="shared" si="276"/>
        <v>153.5204081632653</v>
      </c>
      <c r="Q2998" s="10" t="str">
        <f t="shared" si="277"/>
        <v>theater</v>
      </c>
      <c r="R2998" s="10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8"/>
        <v>103.73000000000002</v>
      </c>
      <c r="P2999" s="9">
        <f t="shared" si="276"/>
        <v>90.2</v>
      </c>
      <c r="Q2999" s="10" t="str">
        <f t="shared" si="277"/>
        <v>theater</v>
      </c>
      <c r="R2999" s="10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8"/>
        <v>103.029</v>
      </c>
      <c r="P3000" s="9">
        <f t="shared" si="276"/>
        <v>118.97113163972287</v>
      </c>
      <c r="Q3000" s="10" t="str">
        <f t="shared" si="277"/>
        <v>theater</v>
      </c>
      <c r="R3000" s="1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8"/>
        <v>118.88888888888889</v>
      </c>
      <c r="P3001" s="9">
        <f t="shared" si="276"/>
        <v>80.25</v>
      </c>
      <c r="Q3001" s="10" t="str">
        <f t="shared" si="277"/>
        <v>theater</v>
      </c>
      <c r="R3001" s="10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8"/>
        <v>100</v>
      </c>
      <c r="P3002" s="9">
        <f t="shared" si="276"/>
        <v>62.5</v>
      </c>
      <c r="Q3002" s="10" t="str">
        <f t="shared" si="277"/>
        <v>theater</v>
      </c>
      <c r="R3002" s="10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8"/>
        <v>318.69988910451895</v>
      </c>
      <c r="P3003" s="9">
        <f t="shared" si="276"/>
        <v>131.37719999999999</v>
      </c>
      <c r="Q3003" s="10" t="str">
        <f t="shared" si="277"/>
        <v>theater</v>
      </c>
      <c r="R3003" s="10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8"/>
        <v>108.50614285714286</v>
      </c>
      <c r="P3004" s="9">
        <f t="shared" si="276"/>
        <v>73.032980769230775</v>
      </c>
      <c r="Q3004" s="10" t="str">
        <f t="shared" si="277"/>
        <v>theater</v>
      </c>
      <c r="R3004" s="10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8"/>
        <v>101.16666666666667</v>
      </c>
      <c r="P3005" s="9">
        <f t="shared" si="276"/>
        <v>178.52941176470588</v>
      </c>
      <c r="Q3005" s="10" t="str">
        <f t="shared" si="277"/>
        <v>theater</v>
      </c>
      <c r="R3005" s="10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8"/>
        <v>112.815</v>
      </c>
      <c r="P3006" s="9">
        <f t="shared" si="276"/>
        <v>162.90974729241879</v>
      </c>
      <c r="Q3006" s="10" t="str">
        <f t="shared" si="277"/>
        <v>theater</v>
      </c>
      <c r="R3006" s="10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8"/>
        <v>120.49622641509434</v>
      </c>
      <c r="P3007" s="9">
        <f t="shared" si="276"/>
        <v>108.24237288135593</v>
      </c>
      <c r="Q3007" s="10" t="str">
        <f t="shared" si="277"/>
        <v>theater</v>
      </c>
      <c r="R3007" s="10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8"/>
        <v>107.74999999999999</v>
      </c>
      <c r="P3008" s="9">
        <f t="shared" si="276"/>
        <v>88.865979381443296</v>
      </c>
      <c r="Q3008" s="10" t="str">
        <f t="shared" si="277"/>
        <v>theater</v>
      </c>
      <c r="R3008" s="10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8"/>
        <v>180</v>
      </c>
      <c r="P3009" s="9">
        <f t="shared" si="276"/>
        <v>54</v>
      </c>
      <c r="Q3009" s="10" t="str">
        <f t="shared" si="277"/>
        <v>theater</v>
      </c>
      <c r="R3009" s="10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8"/>
        <v>101.16666666666667</v>
      </c>
      <c r="P3010" s="9">
        <f t="shared" ref="P3010:P3073" si="282">AVERAGE(PLEDGED/BACKERS_COUNT)</f>
        <v>116.73076923076923</v>
      </c>
      <c r="Q3010" s="10" t="str">
        <f t="shared" ref="Q3010:Q3073" si="283">LEFT(N3010,FIND("/",N3010)-1)</f>
        <v>theater</v>
      </c>
      <c r="R3010" s="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4">(E3011/D3011)*100</f>
        <v>119.756</v>
      </c>
      <c r="P3011" s="9">
        <f t="shared" si="282"/>
        <v>233.8984375</v>
      </c>
      <c r="Q3011" s="10" t="str">
        <f t="shared" si="283"/>
        <v>theater</v>
      </c>
      <c r="R3011" s="10" t="str">
        <f t="shared" ref="R3011:R3074" si="285">RIGHT(N3011, LEN(N3011)-FIND("/", 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4"/>
        <v>158</v>
      </c>
      <c r="P3012" s="9">
        <f t="shared" si="282"/>
        <v>158</v>
      </c>
      <c r="Q3012" s="10" t="str">
        <f t="shared" si="283"/>
        <v>theater</v>
      </c>
      <c r="R3012" s="10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4"/>
        <v>123.66666666666666</v>
      </c>
      <c r="P3013" s="9">
        <f t="shared" si="282"/>
        <v>14.84</v>
      </c>
      <c r="Q3013" s="10" t="str">
        <f t="shared" si="283"/>
        <v>theater</v>
      </c>
      <c r="R3013" s="10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4"/>
        <v>117.12499999999999</v>
      </c>
      <c r="P3014" s="9">
        <f t="shared" si="282"/>
        <v>85.181818181818187</v>
      </c>
      <c r="Q3014" s="10" t="str">
        <f t="shared" si="283"/>
        <v>theater</v>
      </c>
      <c r="R3014" s="10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4"/>
        <v>156.96</v>
      </c>
      <c r="P3015" s="9">
        <f t="shared" si="282"/>
        <v>146.69158878504672</v>
      </c>
      <c r="Q3015" s="10" t="str">
        <f t="shared" si="283"/>
        <v>theater</v>
      </c>
      <c r="R3015" s="10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4"/>
        <v>113.104</v>
      </c>
      <c r="P3016" s="9">
        <f t="shared" si="282"/>
        <v>50.764811490125673</v>
      </c>
      <c r="Q3016" s="10" t="str">
        <f t="shared" si="283"/>
        <v>theater</v>
      </c>
      <c r="R3016" s="10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4"/>
        <v>103.17647058823529</v>
      </c>
      <c r="P3017" s="9">
        <f t="shared" si="282"/>
        <v>87.7</v>
      </c>
      <c r="Q3017" s="10" t="str">
        <f t="shared" si="283"/>
        <v>theater</v>
      </c>
      <c r="R3017" s="10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4"/>
        <v>102.61176470588236</v>
      </c>
      <c r="P3018" s="9">
        <f t="shared" si="282"/>
        <v>242.27777777777777</v>
      </c>
      <c r="Q3018" s="10" t="str">
        <f t="shared" si="283"/>
        <v>theater</v>
      </c>
      <c r="R3018" s="10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4"/>
        <v>105.84090909090908</v>
      </c>
      <c r="P3019" s="9">
        <f t="shared" si="282"/>
        <v>146.44654088050314</v>
      </c>
      <c r="Q3019" s="10" t="str">
        <f t="shared" si="283"/>
        <v>theater</v>
      </c>
      <c r="R3019" s="10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4"/>
        <v>100.71428571428571</v>
      </c>
      <c r="P3020" s="9">
        <f t="shared" si="282"/>
        <v>103.17073170731707</v>
      </c>
      <c r="Q3020" s="10" t="str">
        <f t="shared" si="283"/>
        <v>theater</v>
      </c>
      <c r="R3020" s="1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4"/>
        <v>121.23333333333332</v>
      </c>
      <c r="P3021" s="9">
        <f t="shared" si="282"/>
        <v>80.464601769911511</v>
      </c>
      <c r="Q3021" s="10" t="str">
        <f t="shared" si="283"/>
        <v>theater</v>
      </c>
      <c r="R3021" s="10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4"/>
        <v>100.57142857142858</v>
      </c>
      <c r="P3022" s="9">
        <f t="shared" si="282"/>
        <v>234.66666666666666</v>
      </c>
      <c r="Q3022" s="10" t="str">
        <f t="shared" si="283"/>
        <v>theater</v>
      </c>
      <c r="R3022" s="10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4"/>
        <v>116.02222222222223</v>
      </c>
      <c r="P3023" s="9">
        <f t="shared" si="282"/>
        <v>50.689320388349515</v>
      </c>
      <c r="Q3023" s="10" t="str">
        <f t="shared" si="283"/>
        <v>theater</v>
      </c>
      <c r="R3023" s="10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4"/>
        <v>100.88</v>
      </c>
      <c r="P3024" s="9">
        <f t="shared" si="282"/>
        <v>162.70967741935485</v>
      </c>
      <c r="Q3024" s="10" t="str">
        <f t="shared" si="283"/>
        <v>theater</v>
      </c>
      <c r="R3024" s="10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4"/>
        <v>103</v>
      </c>
      <c r="P3025" s="9">
        <f t="shared" si="282"/>
        <v>120.16666666666667</v>
      </c>
      <c r="Q3025" s="10" t="str">
        <f t="shared" si="283"/>
        <v>theater</v>
      </c>
      <c r="R3025" s="10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4"/>
        <v>246.42</v>
      </c>
      <c r="P3026" s="9">
        <f t="shared" si="282"/>
        <v>67.697802197802204</v>
      </c>
      <c r="Q3026" s="10" t="str">
        <f t="shared" si="283"/>
        <v>theater</v>
      </c>
      <c r="R3026" s="10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4"/>
        <v>302.2</v>
      </c>
      <c r="P3027" s="9">
        <f t="shared" si="282"/>
        <v>52.103448275862071</v>
      </c>
      <c r="Q3027" s="10" t="str">
        <f t="shared" si="283"/>
        <v>theater</v>
      </c>
      <c r="R3027" s="10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4"/>
        <v>143.33333333333334</v>
      </c>
      <c r="P3028" s="9">
        <f t="shared" si="282"/>
        <v>51.6</v>
      </c>
      <c r="Q3028" s="10" t="str">
        <f t="shared" si="283"/>
        <v>theater</v>
      </c>
      <c r="R3028" s="10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4"/>
        <v>131.44</v>
      </c>
      <c r="P3029" s="9">
        <f t="shared" si="282"/>
        <v>164.3</v>
      </c>
      <c r="Q3029" s="10" t="str">
        <f t="shared" si="283"/>
        <v>theater</v>
      </c>
      <c r="R3029" s="10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4"/>
        <v>168.01999999999998</v>
      </c>
      <c r="P3030" s="9">
        <f t="shared" si="282"/>
        <v>84.858585858585855</v>
      </c>
      <c r="Q3030" s="10" t="str">
        <f t="shared" si="283"/>
        <v>theater</v>
      </c>
      <c r="R3030" s="1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4"/>
        <v>109.67666666666666</v>
      </c>
      <c r="P3031" s="9">
        <f t="shared" si="282"/>
        <v>94.548850574712645</v>
      </c>
      <c r="Q3031" s="10" t="str">
        <f t="shared" si="283"/>
        <v>theater</v>
      </c>
      <c r="R3031" s="10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4"/>
        <v>106.6857142857143</v>
      </c>
      <c r="P3032" s="9">
        <f t="shared" si="282"/>
        <v>45.536585365853661</v>
      </c>
      <c r="Q3032" s="10" t="str">
        <f t="shared" si="283"/>
        <v>theater</v>
      </c>
      <c r="R3032" s="10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4"/>
        <v>100</v>
      </c>
      <c r="P3033" s="9">
        <f t="shared" si="282"/>
        <v>51.724137931034484</v>
      </c>
      <c r="Q3033" s="10" t="str">
        <f t="shared" si="283"/>
        <v>theater</v>
      </c>
      <c r="R3033" s="10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4"/>
        <v>127.2</v>
      </c>
      <c r="P3034" s="9">
        <f t="shared" si="282"/>
        <v>50.88</v>
      </c>
      <c r="Q3034" s="10" t="str">
        <f t="shared" si="283"/>
        <v>theater</v>
      </c>
      <c r="R3034" s="10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4"/>
        <v>146.53333333333333</v>
      </c>
      <c r="P3035" s="9">
        <f t="shared" si="282"/>
        <v>191.13043478260869</v>
      </c>
      <c r="Q3035" s="10" t="str">
        <f t="shared" si="283"/>
        <v>theater</v>
      </c>
      <c r="R3035" s="10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4"/>
        <v>112.53599999999999</v>
      </c>
      <c r="P3036" s="9">
        <f t="shared" si="282"/>
        <v>89.314285714285717</v>
      </c>
      <c r="Q3036" s="10" t="str">
        <f t="shared" si="283"/>
        <v>theater</v>
      </c>
      <c r="R3036" s="10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4"/>
        <v>108.78684000000001</v>
      </c>
      <c r="P3037" s="9">
        <f t="shared" si="282"/>
        <v>88.588631921824103</v>
      </c>
      <c r="Q3037" s="10" t="str">
        <f t="shared" si="283"/>
        <v>theater</v>
      </c>
      <c r="R3037" s="10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4"/>
        <v>126.732</v>
      </c>
      <c r="P3038" s="9">
        <f t="shared" si="282"/>
        <v>96.300911854103347</v>
      </c>
      <c r="Q3038" s="10" t="str">
        <f t="shared" si="283"/>
        <v>theater</v>
      </c>
      <c r="R3038" s="10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4"/>
        <v>213.20000000000002</v>
      </c>
      <c r="P3039" s="9">
        <f t="shared" si="282"/>
        <v>33.3125</v>
      </c>
      <c r="Q3039" s="10" t="str">
        <f t="shared" si="283"/>
        <v>theater</v>
      </c>
      <c r="R3039" s="10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4"/>
        <v>100.49999999999999</v>
      </c>
      <c r="P3040" s="9">
        <f t="shared" si="282"/>
        <v>37.222222222222221</v>
      </c>
      <c r="Q3040" s="10" t="str">
        <f t="shared" si="283"/>
        <v>theater</v>
      </c>
      <c r="R3040" s="1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4"/>
        <v>108.71389999999998</v>
      </c>
      <c r="P3041" s="9">
        <f t="shared" si="282"/>
        <v>92.130423728813554</v>
      </c>
      <c r="Q3041" s="10" t="str">
        <f t="shared" si="283"/>
        <v>theater</v>
      </c>
      <c r="R3041" s="10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4"/>
        <v>107.5</v>
      </c>
      <c r="P3042" s="9">
        <f t="shared" si="282"/>
        <v>76.785714285714292</v>
      </c>
      <c r="Q3042" s="10" t="str">
        <f t="shared" si="283"/>
        <v>theater</v>
      </c>
      <c r="R3042" s="10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4"/>
        <v>110.48192771084338</v>
      </c>
      <c r="P3043" s="9">
        <f t="shared" si="282"/>
        <v>96.526315789473685</v>
      </c>
      <c r="Q3043" s="10" t="str">
        <f t="shared" si="283"/>
        <v>theater</v>
      </c>
      <c r="R3043" s="10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4"/>
        <v>128</v>
      </c>
      <c r="P3044" s="9">
        <f t="shared" si="282"/>
        <v>51.891891891891895</v>
      </c>
      <c r="Q3044" s="10" t="str">
        <f t="shared" si="283"/>
        <v>theater</v>
      </c>
      <c r="R3044" s="10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4"/>
        <v>110.00666666666667</v>
      </c>
      <c r="P3045" s="9">
        <f t="shared" si="282"/>
        <v>128.9140625</v>
      </c>
      <c r="Q3045" s="10" t="str">
        <f t="shared" si="283"/>
        <v>theater</v>
      </c>
      <c r="R3045" s="10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4"/>
        <v>109.34166666666667</v>
      </c>
      <c r="P3046" s="9">
        <f t="shared" si="282"/>
        <v>84.108974358974365</v>
      </c>
      <c r="Q3046" s="10" t="str">
        <f t="shared" si="283"/>
        <v>theater</v>
      </c>
      <c r="R3046" s="10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4"/>
        <v>132.70650000000001</v>
      </c>
      <c r="P3047" s="9">
        <f t="shared" si="282"/>
        <v>82.941562500000003</v>
      </c>
      <c r="Q3047" s="10" t="str">
        <f t="shared" si="283"/>
        <v>theater</v>
      </c>
      <c r="R3047" s="10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4"/>
        <v>190.84810126582278</v>
      </c>
      <c r="P3048" s="9">
        <f t="shared" si="282"/>
        <v>259.94827586206895</v>
      </c>
      <c r="Q3048" s="10" t="str">
        <f t="shared" si="283"/>
        <v>theater</v>
      </c>
      <c r="R3048" s="10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4"/>
        <v>149</v>
      </c>
      <c r="P3049" s="9">
        <f t="shared" si="282"/>
        <v>37.25</v>
      </c>
      <c r="Q3049" s="10" t="str">
        <f t="shared" si="283"/>
        <v>theater</v>
      </c>
      <c r="R3049" s="10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4"/>
        <v>166.4</v>
      </c>
      <c r="P3050" s="9">
        <f t="shared" si="282"/>
        <v>177.02127659574469</v>
      </c>
      <c r="Q3050" s="10" t="str">
        <f t="shared" si="283"/>
        <v>theater</v>
      </c>
      <c r="R3050" s="1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4"/>
        <v>106.66666666666667</v>
      </c>
      <c r="P3051" s="9">
        <f t="shared" si="282"/>
        <v>74.074074074074076</v>
      </c>
      <c r="Q3051" s="10" t="str">
        <f t="shared" si="283"/>
        <v>theater</v>
      </c>
      <c r="R3051" s="10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4"/>
        <v>106</v>
      </c>
      <c r="P3052" s="9">
        <f t="shared" si="282"/>
        <v>70.666666666666671</v>
      </c>
      <c r="Q3052" s="10" t="str">
        <f t="shared" si="283"/>
        <v>theater</v>
      </c>
      <c r="R3052" s="10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7.6" hidden="1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4"/>
        <v>23.62857142857143</v>
      </c>
      <c r="P3053" s="9">
        <f t="shared" si="282"/>
        <v>23.62857142857143</v>
      </c>
      <c r="Q3053" s="10" t="str">
        <f t="shared" si="283"/>
        <v>theater</v>
      </c>
      <c r="R3053" s="10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2" hidden="1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4"/>
        <v>0.15</v>
      </c>
      <c r="P3054" s="9">
        <f t="shared" si="282"/>
        <v>37.5</v>
      </c>
      <c r="Q3054" s="10" t="str">
        <f t="shared" si="283"/>
        <v>theater</v>
      </c>
      <c r="R3054" s="10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7.6" hidden="1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4"/>
        <v>0.4</v>
      </c>
      <c r="P3055" s="9">
        <f t="shared" si="282"/>
        <v>13.333333333333334</v>
      </c>
      <c r="Q3055" s="10" t="str">
        <f t="shared" si="283"/>
        <v>theater</v>
      </c>
      <c r="R3055" s="10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3.2" hidden="1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4"/>
        <v>0</v>
      </c>
      <c r="P3056" s="9" t="e">
        <f t="shared" si="282"/>
        <v>#DIV/0!</v>
      </c>
      <c r="Q3056" s="10" t="str">
        <f t="shared" si="283"/>
        <v>theater</v>
      </c>
      <c r="R3056" s="10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2" hidden="1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4"/>
        <v>5.0000000000000001E-3</v>
      </c>
      <c r="P3057" s="9">
        <f t="shared" si="282"/>
        <v>1</v>
      </c>
      <c r="Q3057" s="10" t="str">
        <f t="shared" si="283"/>
        <v>theater</v>
      </c>
      <c r="R3057" s="10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3.2" hidden="1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4"/>
        <v>0</v>
      </c>
      <c r="P3058" s="9" t="e">
        <f t="shared" si="282"/>
        <v>#DIV/0!</v>
      </c>
      <c r="Q3058" s="10" t="str">
        <f t="shared" si="283"/>
        <v>theater</v>
      </c>
      <c r="R3058" s="10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2" hidden="1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4"/>
        <v>0</v>
      </c>
      <c r="P3059" s="9" t="e">
        <f t="shared" si="282"/>
        <v>#DIV/0!</v>
      </c>
      <c r="Q3059" s="10" t="str">
        <f t="shared" si="283"/>
        <v>theater</v>
      </c>
      <c r="R3059" s="10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7.6" hidden="1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4"/>
        <v>1.6666666666666666E-2</v>
      </c>
      <c r="P3060" s="9">
        <f t="shared" si="282"/>
        <v>1</v>
      </c>
      <c r="Q3060" s="10" t="str">
        <f t="shared" si="283"/>
        <v>theater</v>
      </c>
      <c r="R3060" s="1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2" hidden="1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4"/>
        <v>3.0066666666666664</v>
      </c>
      <c r="P3061" s="9">
        <f t="shared" si="282"/>
        <v>41</v>
      </c>
      <c r="Q3061" s="10" t="str">
        <f t="shared" si="283"/>
        <v>theater</v>
      </c>
      <c r="R3061" s="10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8.8" hidden="1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4"/>
        <v>0.15227272727272728</v>
      </c>
      <c r="P3062" s="9">
        <f t="shared" si="282"/>
        <v>55.833333333333336</v>
      </c>
      <c r="Q3062" s="10" t="str">
        <f t="shared" si="283"/>
        <v>theater</v>
      </c>
      <c r="R3062" s="10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4"/>
        <v>0</v>
      </c>
      <c r="P3063" s="9" t="e">
        <f t="shared" si="282"/>
        <v>#DIV/0!</v>
      </c>
      <c r="Q3063" s="10" t="str">
        <f t="shared" si="283"/>
        <v>theater</v>
      </c>
      <c r="R3063" s="10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2" hidden="1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4"/>
        <v>66.84</v>
      </c>
      <c r="P3064" s="9">
        <f t="shared" si="282"/>
        <v>99.761194029850742</v>
      </c>
      <c r="Q3064" s="10" t="str">
        <f t="shared" si="283"/>
        <v>theater</v>
      </c>
      <c r="R3064" s="10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2" hidden="1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4"/>
        <v>19.566666666666666</v>
      </c>
      <c r="P3065" s="9">
        <f t="shared" si="282"/>
        <v>25.521739130434781</v>
      </c>
      <c r="Q3065" s="10" t="str">
        <f t="shared" si="283"/>
        <v>theater</v>
      </c>
      <c r="R3065" s="10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8.8" hidden="1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4"/>
        <v>11.294666666666666</v>
      </c>
      <c r="P3066" s="9">
        <f t="shared" si="282"/>
        <v>117.65277777777777</v>
      </c>
      <c r="Q3066" s="10" t="str">
        <f t="shared" si="283"/>
        <v>theater</v>
      </c>
      <c r="R3066" s="10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2" hidden="1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4"/>
        <v>0.04</v>
      </c>
      <c r="P3067" s="9">
        <f t="shared" si="282"/>
        <v>5</v>
      </c>
      <c r="Q3067" s="10" t="str">
        <f t="shared" si="283"/>
        <v>theater</v>
      </c>
      <c r="R3067" s="10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2" hidden="1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4"/>
        <v>11.985714285714286</v>
      </c>
      <c r="P3068" s="9">
        <f t="shared" si="282"/>
        <v>2796.6666666666665</v>
      </c>
      <c r="Q3068" s="10" t="str">
        <f t="shared" si="283"/>
        <v>theater</v>
      </c>
      <c r="R3068" s="10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2" hidden="1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4"/>
        <v>2.5</v>
      </c>
      <c r="P3069" s="9">
        <f t="shared" si="282"/>
        <v>200</v>
      </c>
      <c r="Q3069" s="10" t="str">
        <f t="shared" si="283"/>
        <v>theater</v>
      </c>
      <c r="R3069" s="10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3.2" hidden="1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4"/>
        <v>6.9999999999999993E-2</v>
      </c>
      <c r="P3070" s="9">
        <f t="shared" si="282"/>
        <v>87.5</v>
      </c>
      <c r="Q3070" s="10" t="str">
        <f t="shared" si="283"/>
        <v>theater</v>
      </c>
      <c r="R3070" s="1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2" hidden="1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4"/>
        <v>14.099999999999998</v>
      </c>
      <c r="P3071" s="9">
        <f t="shared" si="282"/>
        <v>20.142857142857142</v>
      </c>
      <c r="Q3071" s="10" t="str">
        <f t="shared" si="283"/>
        <v>theater</v>
      </c>
      <c r="R3071" s="10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2" hidden="1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4"/>
        <v>3.34</v>
      </c>
      <c r="P3072" s="9">
        <f t="shared" si="282"/>
        <v>20.875</v>
      </c>
      <c r="Q3072" s="10" t="str">
        <f t="shared" si="283"/>
        <v>theater</v>
      </c>
      <c r="R3072" s="10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2" hidden="1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4"/>
        <v>59.774999999999999</v>
      </c>
      <c r="P3073" s="9">
        <f t="shared" si="282"/>
        <v>61.307692307692307</v>
      </c>
      <c r="Q3073" s="10" t="str">
        <f t="shared" si="283"/>
        <v>theater</v>
      </c>
      <c r="R3073" s="10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3.2" hidden="1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4"/>
        <v>1.6666666666666666E-2</v>
      </c>
      <c r="P3074" s="9">
        <f t="shared" ref="P3074:P3137" si="288">AVERAGE(PLEDGED/BACKERS_COUNT)</f>
        <v>1</v>
      </c>
      <c r="Q3074" s="10" t="str">
        <f t="shared" ref="Q3074:Q3137" si="289">LEFT(N3074,FIND("/",N3074)-1)</f>
        <v>theater</v>
      </c>
      <c r="R3074" s="10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2" hidden="1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90">(E3075/D3075)*100</f>
        <v>2.3035714285714284E-2</v>
      </c>
      <c r="P3075" s="9">
        <f t="shared" si="288"/>
        <v>92.142857142857139</v>
      </c>
      <c r="Q3075" s="10" t="str">
        <f t="shared" si="289"/>
        <v>theater</v>
      </c>
      <c r="R3075" s="10" t="str">
        <f t="shared" ref="R3075:R3138" si="291">RIGHT(N3075, LEN(N3075)-FIND("/", 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7.6" hidden="1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90"/>
        <v>8.8000000000000009E-2</v>
      </c>
      <c r="P3076" s="9">
        <f t="shared" si="288"/>
        <v>7.333333333333333</v>
      </c>
      <c r="Q3076" s="10" t="str">
        <f t="shared" si="289"/>
        <v>theater</v>
      </c>
      <c r="R3076" s="10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2" hidden="1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90"/>
        <v>8.64</v>
      </c>
      <c r="P3077" s="9">
        <f t="shared" si="288"/>
        <v>64.8</v>
      </c>
      <c r="Q3077" s="10" t="str">
        <f t="shared" si="289"/>
        <v>theater</v>
      </c>
      <c r="R3077" s="10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8.8" hidden="1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90"/>
        <v>15.06</v>
      </c>
      <c r="P3078" s="9">
        <f t="shared" si="288"/>
        <v>30.12</v>
      </c>
      <c r="Q3078" s="10" t="str">
        <f t="shared" si="289"/>
        <v>theater</v>
      </c>
      <c r="R3078" s="10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2" hidden="1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90"/>
        <v>0.47727272727272729</v>
      </c>
      <c r="P3079" s="9">
        <f t="shared" si="288"/>
        <v>52.5</v>
      </c>
      <c r="Q3079" s="10" t="str">
        <f t="shared" si="289"/>
        <v>theater</v>
      </c>
      <c r="R3079" s="10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2" hidden="1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90"/>
        <v>0.11833333333333333</v>
      </c>
      <c r="P3080" s="9">
        <f t="shared" si="288"/>
        <v>23.666666666666668</v>
      </c>
      <c r="Q3080" s="10" t="str">
        <f t="shared" si="289"/>
        <v>theater</v>
      </c>
      <c r="R3080" s="1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2" hidden="1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90"/>
        <v>0.8417399858735245</v>
      </c>
      <c r="P3081" s="9">
        <f t="shared" si="288"/>
        <v>415.77777777777777</v>
      </c>
      <c r="Q3081" s="10" t="str">
        <f t="shared" si="289"/>
        <v>theater</v>
      </c>
      <c r="R3081" s="10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2" hidden="1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90"/>
        <v>1.8799999999999997E-2</v>
      </c>
      <c r="P3082" s="9">
        <f t="shared" si="288"/>
        <v>53.714285714285715</v>
      </c>
      <c r="Q3082" s="10" t="str">
        <f t="shared" si="289"/>
        <v>theater</v>
      </c>
      <c r="R3082" s="10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2" hidden="1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90"/>
        <v>0.21029999999999999</v>
      </c>
      <c r="P3083" s="9">
        <f t="shared" si="288"/>
        <v>420.6</v>
      </c>
      <c r="Q3083" s="10" t="str">
        <f t="shared" si="289"/>
        <v>theater</v>
      </c>
      <c r="R3083" s="10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2" hidden="1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90"/>
        <v>0</v>
      </c>
      <c r="P3084" s="9" t="e">
        <f t="shared" si="288"/>
        <v>#DIV/0!</v>
      </c>
      <c r="Q3084" s="10" t="str">
        <f t="shared" si="289"/>
        <v>theater</v>
      </c>
      <c r="R3084" s="10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7.6" hidden="1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90"/>
        <v>0.27999999999999997</v>
      </c>
      <c r="P3085" s="9">
        <f t="shared" si="288"/>
        <v>18.666666666666668</v>
      </c>
      <c r="Q3085" s="10" t="str">
        <f t="shared" si="289"/>
        <v>theater</v>
      </c>
      <c r="R3085" s="10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7.6" hidden="1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90"/>
        <v>11.57920670115792</v>
      </c>
      <c r="P3086" s="9">
        <f t="shared" si="288"/>
        <v>78.333333333333329</v>
      </c>
      <c r="Q3086" s="10" t="str">
        <f t="shared" si="289"/>
        <v>theater</v>
      </c>
      <c r="R3086" s="10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2" hidden="1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90"/>
        <v>2.44</v>
      </c>
      <c r="P3087" s="9">
        <f t="shared" si="288"/>
        <v>67.777777777777771</v>
      </c>
      <c r="Q3087" s="10" t="str">
        <f t="shared" si="289"/>
        <v>theater</v>
      </c>
      <c r="R3087" s="10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3.2" hidden="1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90"/>
        <v>0.25</v>
      </c>
      <c r="P3088" s="9">
        <f t="shared" si="288"/>
        <v>16.666666666666668</v>
      </c>
      <c r="Q3088" s="10" t="str">
        <f t="shared" si="289"/>
        <v>theater</v>
      </c>
      <c r="R3088" s="10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2" hidden="1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90"/>
        <v>0.625</v>
      </c>
      <c r="P3089" s="9">
        <f t="shared" si="288"/>
        <v>62.5</v>
      </c>
      <c r="Q3089" s="10" t="str">
        <f t="shared" si="289"/>
        <v>theater</v>
      </c>
      <c r="R3089" s="10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2" hidden="1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90"/>
        <v>0.19384615384615383</v>
      </c>
      <c r="P3090" s="9">
        <f t="shared" si="288"/>
        <v>42</v>
      </c>
      <c r="Q3090" s="10" t="str">
        <f t="shared" si="289"/>
        <v>theater</v>
      </c>
      <c r="R3090" s="1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2" hidden="1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90"/>
        <v>23.416</v>
      </c>
      <c r="P3091" s="9">
        <f t="shared" si="288"/>
        <v>130.0888888888889</v>
      </c>
      <c r="Q3091" s="10" t="str">
        <f t="shared" si="289"/>
        <v>theater</v>
      </c>
      <c r="R3091" s="10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2" hidden="1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90"/>
        <v>5.0808888888888886</v>
      </c>
      <c r="P3092" s="9">
        <f t="shared" si="288"/>
        <v>1270.2222222222222</v>
      </c>
      <c r="Q3092" s="10" t="str">
        <f t="shared" si="289"/>
        <v>theater</v>
      </c>
      <c r="R3092" s="10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7.6" hidden="1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90"/>
        <v>15.920000000000002</v>
      </c>
      <c r="P3093" s="9">
        <f t="shared" si="288"/>
        <v>88.444444444444443</v>
      </c>
      <c r="Q3093" s="10" t="str">
        <f t="shared" si="289"/>
        <v>theater</v>
      </c>
      <c r="R3093" s="10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2" hidden="1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90"/>
        <v>1.1831900000000002</v>
      </c>
      <c r="P3094" s="9">
        <f t="shared" si="288"/>
        <v>56.342380952380957</v>
      </c>
      <c r="Q3094" s="10" t="str">
        <f t="shared" si="289"/>
        <v>theater</v>
      </c>
      <c r="R3094" s="10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7.6" hidden="1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90"/>
        <v>22.75</v>
      </c>
      <c r="P3095" s="9">
        <f t="shared" si="288"/>
        <v>53.529411764705884</v>
      </c>
      <c r="Q3095" s="10" t="str">
        <f t="shared" si="289"/>
        <v>theater</v>
      </c>
      <c r="R3095" s="10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2" hidden="1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90"/>
        <v>2.5000000000000001E-2</v>
      </c>
      <c r="P3096" s="9">
        <f t="shared" si="288"/>
        <v>25</v>
      </c>
      <c r="Q3096" s="10" t="str">
        <f t="shared" si="289"/>
        <v>theater</v>
      </c>
      <c r="R3096" s="10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2" hidden="1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90"/>
        <v>0.33512064343163539</v>
      </c>
      <c r="P3097" s="9">
        <f t="shared" si="288"/>
        <v>50</v>
      </c>
      <c r="Q3097" s="10" t="str">
        <f t="shared" si="289"/>
        <v>theater</v>
      </c>
      <c r="R3097" s="10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2" hidden="1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90"/>
        <v>3.9750000000000001</v>
      </c>
      <c r="P3098" s="9">
        <f t="shared" si="288"/>
        <v>56.785714285714285</v>
      </c>
      <c r="Q3098" s="10" t="str">
        <f t="shared" si="289"/>
        <v>theater</v>
      </c>
      <c r="R3098" s="10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2" hidden="1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90"/>
        <v>17.150000000000002</v>
      </c>
      <c r="P3099" s="9">
        <f t="shared" si="288"/>
        <v>40.833333333333336</v>
      </c>
      <c r="Q3099" s="10" t="str">
        <f t="shared" si="289"/>
        <v>theater</v>
      </c>
      <c r="R3099" s="10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3.2" hidden="1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90"/>
        <v>3.6080041046690612</v>
      </c>
      <c r="P3100" s="9">
        <f t="shared" si="288"/>
        <v>65.111111111111114</v>
      </c>
      <c r="Q3100" s="10" t="str">
        <f t="shared" si="289"/>
        <v>theater</v>
      </c>
      <c r="R3100" s="1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2" hidden="1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90"/>
        <v>13.900000000000002</v>
      </c>
      <c r="P3101" s="9">
        <f t="shared" si="288"/>
        <v>55.6</v>
      </c>
      <c r="Q3101" s="10" t="str">
        <f t="shared" si="289"/>
        <v>theater</v>
      </c>
      <c r="R3101" s="10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2" hidden="1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90"/>
        <v>15.225</v>
      </c>
      <c r="P3102" s="9">
        <f t="shared" si="288"/>
        <v>140.53846153846155</v>
      </c>
      <c r="Q3102" s="10" t="str">
        <f t="shared" si="289"/>
        <v>theater</v>
      </c>
      <c r="R3102" s="10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7.6" hidden="1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90"/>
        <v>12</v>
      </c>
      <c r="P3103" s="9">
        <f t="shared" si="288"/>
        <v>25</v>
      </c>
      <c r="Q3103" s="10" t="str">
        <f t="shared" si="289"/>
        <v>theater</v>
      </c>
      <c r="R3103" s="10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7.6" hidden="1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90"/>
        <v>39.112499999999997</v>
      </c>
      <c r="P3104" s="9">
        <f t="shared" si="288"/>
        <v>69.533333333333331</v>
      </c>
      <c r="Q3104" s="10" t="str">
        <f t="shared" si="289"/>
        <v>theater</v>
      </c>
      <c r="R3104" s="10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8.8" hidden="1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90"/>
        <v>0.26829268292682928</v>
      </c>
      <c r="P3105" s="9">
        <f t="shared" si="288"/>
        <v>5.5</v>
      </c>
      <c r="Q3105" s="10" t="str">
        <f t="shared" si="289"/>
        <v>theater</v>
      </c>
      <c r="R3105" s="10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2" hidden="1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90"/>
        <v>29.625</v>
      </c>
      <c r="P3106" s="9">
        <f t="shared" si="288"/>
        <v>237</v>
      </c>
      <c r="Q3106" s="10" t="str">
        <f t="shared" si="289"/>
        <v>theater</v>
      </c>
      <c r="R3106" s="10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2" hidden="1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90"/>
        <v>42.360992301112063</v>
      </c>
      <c r="P3107" s="9">
        <f t="shared" si="288"/>
        <v>79.870967741935488</v>
      </c>
      <c r="Q3107" s="10" t="str">
        <f t="shared" si="289"/>
        <v>theater</v>
      </c>
      <c r="R3107" s="10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7.6" hidden="1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90"/>
        <v>4.1000000000000005</v>
      </c>
      <c r="P3108" s="9">
        <f t="shared" si="288"/>
        <v>10.25</v>
      </c>
      <c r="Q3108" s="10" t="str">
        <f t="shared" si="289"/>
        <v>theater</v>
      </c>
      <c r="R3108" s="10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2" hidden="1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90"/>
        <v>19.762499999999999</v>
      </c>
      <c r="P3109" s="9">
        <f t="shared" si="288"/>
        <v>272.58620689655174</v>
      </c>
      <c r="Q3109" s="10" t="str">
        <f t="shared" si="289"/>
        <v>theater</v>
      </c>
      <c r="R3109" s="10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90"/>
        <v>5.1999999999999998E-2</v>
      </c>
      <c r="P3110" s="9">
        <f t="shared" si="288"/>
        <v>13</v>
      </c>
      <c r="Q3110" s="10" t="str">
        <f t="shared" si="289"/>
        <v>theater</v>
      </c>
      <c r="R3110" s="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2" hidden="1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90"/>
        <v>25.030188679245285</v>
      </c>
      <c r="P3111" s="9">
        <f t="shared" si="288"/>
        <v>58.184210526315788</v>
      </c>
      <c r="Q3111" s="10" t="str">
        <f t="shared" si="289"/>
        <v>theater</v>
      </c>
      <c r="R3111" s="10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2" hidden="1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90"/>
        <v>0.04</v>
      </c>
      <c r="P3112" s="9">
        <f t="shared" si="288"/>
        <v>10</v>
      </c>
      <c r="Q3112" s="10" t="str">
        <f t="shared" si="289"/>
        <v>theater</v>
      </c>
      <c r="R3112" s="10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2" hidden="1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90"/>
        <v>26.640000000000004</v>
      </c>
      <c r="P3113" s="9">
        <f t="shared" si="288"/>
        <v>70.10526315789474</v>
      </c>
      <c r="Q3113" s="10" t="str">
        <f t="shared" si="289"/>
        <v>theater</v>
      </c>
      <c r="R3113" s="10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2" hidden="1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90"/>
        <v>4.7363636363636363</v>
      </c>
      <c r="P3114" s="9">
        <f t="shared" si="288"/>
        <v>57.888888888888886</v>
      </c>
      <c r="Q3114" s="10" t="str">
        <f t="shared" si="289"/>
        <v>theater</v>
      </c>
      <c r="R3114" s="10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2" hidden="1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90"/>
        <v>4.2435339894712749</v>
      </c>
      <c r="P3115" s="9">
        <f t="shared" si="288"/>
        <v>125.27027027027027</v>
      </c>
      <c r="Q3115" s="10" t="str">
        <f t="shared" si="289"/>
        <v>theater</v>
      </c>
      <c r="R3115" s="10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2" hidden="1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90"/>
        <v>0</v>
      </c>
      <c r="P3116" s="9" t="e">
        <f t="shared" si="288"/>
        <v>#DIV/0!</v>
      </c>
      <c r="Q3116" s="10" t="str">
        <f t="shared" si="289"/>
        <v>theater</v>
      </c>
      <c r="R3116" s="10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2" hidden="1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90"/>
        <v>3</v>
      </c>
      <c r="P3117" s="9">
        <f t="shared" si="288"/>
        <v>300</v>
      </c>
      <c r="Q3117" s="10" t="str">
        <f t="shared" si="289"/>
        <v>theater</v>
      </c>
      <c r="R3117" s="10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2" hidden="1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90"/>
        <v>57.333333333333336</v>
      </c>
      <c r="P3118" s="9">
        <f t="shared" si="288"/>
        <v>43</v>
      </c>
      <c r="Q3118" s="10" t="str">
        <f t="shared" si="289"/>
        <v>theater</v>
      </c>
      <c r="R3118" s="10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2" hidden="1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90"/>
        <v>0.1</v>
      </c>
      <c r="P3119" s="9">
        <f t="shared" si="288"/>
        <v>1</v>
      </c>
      <c r="Q3119" s="10" t="str">
        <f t="shared" si="289"/>
        <v>theater</v>
      </c>
      <c r="R3119" s="10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8.8" hidden="1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90"/>
        <v>0.31</v>
      </c>
      <c r="P3120" s="9">
        <f t="shared" si="288"/>
        <v>775</v>
      </c>
      <c r="Q3120" s="10" t="str">
        <f t="shared" si="289"/>
        <v>theater</v>
      </c>
      <c r="R3120" s="1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7.6" hidden="1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90"/>
        <v>0.05</v>
      </c>
      <c r="P3121" s="9">
        <f t="shared" si="288"/>
        <v>5</v>
      </c>
      <c r="Q3121" s="10" t="str">
        <f t="shared" si="289"/>
        <v>theater</v>
      </c>
      <c r="R3121" s="10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2" hidden="1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90"/>
        <v>9.8461538461538465E-3</v>
      </c>
      <c r="P3122" s="9">
        <f t="shared" si="288"/>
        <v>12.8</v>
      </c>
      <c r="Q3122" s="10" t="str">
        <f t="shared" si="289"/>
        <v>theater</v>
      </c>
      <c r="R3122" s="10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90"/>
        <v>0.66666666666666674</v>
      </c>
      <c r="P3123" s="9">
        <f t="shared" si="288"/>
        <v>10</v>
      </c>
      <c r="Q3123" s="10" t="str">
        <f t="shared" si="289"/>
        <v>theater</v>
      </c>
      <c r="R3123" s="10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90"/>
        <v>58.291457286432156</v>
      </c>
      <c r="P3124" s="9">
        <f t="shared" si="288"/>
        <v>58</v>
      </c>
      <c r="Q3124" s="10" t="str">
        <f t="shared" si="289"/>
        <v>theater</v>
      </c>
      <c r="R3124" s="10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2" hidden="1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90"/>
        <v>68.153599999999997</v>
      </c>
      <c r="P3125" s="9">
        <f t="shared" si="288"/>
        <v>244.80459770114942</v>
      </c>
      <c r="Q3125" s="10" t="str">
        <f t="shared" si="289"/>
        <v>theater</v>
      </c>
      <c r="R3125" s="10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90"/>
        <v>3.2499999999999999E-3</v>
      </c>
      <c r="P3126" s="9">
        <f t="shared" si="288"/>
        <v>6.5</v>
      </c>
      <c r="Q3126" s="10" t="str">
        <f t="shared" si="289"/>
        <v>theater</v>
      </c>
      <c r="R3126" s="10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90"/>
        <v>0</v>
      </c>
      <c r="P3127" s="9" t="e">
        <f t="shared" si="288"/>
        <v>#DIV/0!</v>
      </c>
      <c r="Q3127" s="10" t="str">
        <f t="shared" si="289"/>
        <v>theater</v>
      </c>
      <c r="R3127" s="10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90"/>
        <v>4.16</v>
      </c>
      <c r="P3128" s="9">
        <f t="shared" si="288"/>
        <v>61.176470588235297</v>
      </c>
      <c r="Q3128" s="10" t="str">
        <f t="shared" si="289"/>
        <v>theater</v>
      </c>
      <c r="R3128" s="10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2" hidden="1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90"/>
        <v>0</v>
      </c>
      <c r="P3129" s="9" t="e">
        <f t="shared" si="288"/>
        <v>#DIV/0!</v>
      </c>
      <c r="Q3129" s="10" t="str">
        <f t="shared" si="289"/>
        <v>theater</v>
      </c>
      <c r="R3129" s="10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0"/>
        <v>108.60666666666667</v>
      </c>
      <c r="P3130" s="9">
        <f t="shared" si="288"/>
        <v>139.23931623931625</v>
      </c>
      <c r="Q3130" s="10" t="str">
        <f t="shared" si="289"/>
        <v>theater</v>
      </c>
      <c r="R3130" s="1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0"/>
        <v>0.8</v>
      </c>
      <c r="P3131" s="9">
        <f t="shared" si="288"/>
        <v>10</v>
      </c>
      <c r="Q3131" s="10" t="str">
        <f t="shared" si="289"/>
        <v>theater</v>
      </c>
      <c r="R3131" s="10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0"/>
        <v>3.75</v>
      </c>
      <c r="P3132" s="9">
        <f t="shared" si="288"/>
        <v>93.75</v>
      </c>
      <c r="Q3132" s="10" t="str">
        <f t="shared" si="289"/>
        <v>theater</v>
      </c>
      <c r="R3132" s="10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0"/>
        <v>15.731707317073171</v>
      </c>
      <c r="P3133" s="9">
        <f t="shared" si="288"/>
        <v>53.75</v>
      </c>
      <c r="Q3133" s="10" t="str">
        <f t="shared" si="289"/>
        <v>theater</v>
      </c>
      <c r="R3133" s="10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0"/>
        <v>3.3333333333333333E-2</v>
      </c>
      <c r="P3134" s="9">
        <f t="shared" si="288"/>
        <v>10</v>
      </c>
      <c r="Q3134" s="10" t="str">
        <f t="shared" si="289"/>
        <v>theater</v>
      </c>
      <c r="R3134" s="10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0"/>
        <v>108</v>
      </c>
      <c r="P3135" s="9">
        <f t="shared" si="288"/>
        <v>33.75</v>
      </c>
      <c r="Q3135" s="10" t="str">
        <f t="shared" si="289"/>
        <v>theater</v>
      </c>
      <c r="R3135" s="10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0"/>
        <v>22.5</v>
      </c>
      <c r="P3136" s="9">
        <f t="shared" si="288"/>
        <v>18.75</v>
      </c>
      <c r="Q3136" s="10" t="str">
        <f t="shared" si="289"/>
        <v>theater</v>
      </c>
      <c r="R3136" s="10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0"/>
        <v>20.849420849420849</v>
      </c>
      <c r="P3137" s="9">
        <f t="shared" si="288"/>
        <v>23.142857142857142</v>
      </c>
      <c r="Q3137" s="10" t="str">
        <f t="shared" si="289"/>
        <v>theater</v>
      </c>
      <c r="R3137" s="10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0"/>
        <v>127.8</v>
      </c>
      <c r="P3138" s="9">
        <f t="shared" ref="P3138:P3201" si="294">AVERAGE(PLEDGED/BACKERS_COUNT)</f>
        <v>29.045454545454547</v>
      </c>
      <c r="Q3138" s="10" t="str">
        <f t="shared" ref="Q3138:Q3201" si="295">LEFT(N3138,FIND("/",N3138)-1)</f>
        <v>theater</v>
      </c>
      <c r="R3138" s="10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6">(E3139/D3139)*100</f>
        <v>3.3333333333333335</v>
      </c>
      <c r="P3139" s="9">
        <f t="shared" si="294"/>
        <v>50</v>
      </c>
      <c r="Q3139" s="10" t="str">
        <f t="shared" si="295"/>
        <v>theater</v>
      </c>
      <c r="R3139" s="10" t="str">
        <f t="shared" ref="R3139:R3202" si="297">RIGHT(N3139, LEN(N3139)-FIND("/", 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6"/>
        <v>0</v>
      </c>
      <c r="P3140" s="9" t="e">
        <f t="shared" si="294"/>
        <v>#DIV/0!</v>
      </c>
      <c r="Q3140" s="10" t="str">
        <f t="shared" si="295"/>
        <v>theater</v>
      </c>
      <c r="R3140" s="1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6"/>
        <v>5.4</v>
      </c>
      <c r="P3141" s="9">
        <f t="shared" si="294"/>
        <v>450</v>
      </c>
      <c r="Q3141" s="10" t="str">
        <f t="shared" si="295"/>
        <v>theater</v>
      </c>
      <c r="R3141" s="10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6"/>
        <v>0.96</v>
      </c>
      <c r="P3142" s="9">
        <f t="shared" si="294"/>
        <v>24</v>
      </c>
      <c r="Q3142" s="10" t="str">
        <f t="shared" si="295"/>
        <v>theater</v>
      </c>
      <c r="R3142" s="10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6"/>
        <v>51.6</v>
      </c>
      <c r="P3143" s="9">
        <f t="shared" si="294"/>
        <v>32.25</v>
      </c>
      <c r="Q3143" s="10" t="str">
        <f t="shared" si="295"/>
        <v>theater</v>
      </c>
      <c r="R3143" s="10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6"/>
        <v>1.6363636363636365</v>
      </c>
      <c r="P3144" s="9">
        <f t="shared" si="294"/>
        <v>15</v>
      </c>
      <c r="Q3144" s="10" t="str">
        <f t="shared" si="295"/>
        <v>theater</v>
      </c>
      <c r="R3144" s="10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6"/>
        <v>0</v>
      </c>
      <c r="P3145" s="9" t="e">
        <f t="shared" si="294"/>
        <v>#DIV/0!</v>
      </c>
      <c r="Q3145" s="10" t="str">
        <f t="shared" si="295"/>
        <v>theater</v>
      </c>
      <c r="R3145" s="10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6"/>
        <v>75.400000000000006</v>
      </c>
      <c r="P3146" s="9">
        <f t="shared" si="294"/>
        <v>251.33333333333334</v>
      </c>
      <c r="Q3146" s="10" t="str">
        <f t="shared" si="295"/>
        <v>theater</v>
      </c>
      <c r="R3146" s="10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6"/>
        <v>0</v>
      </c>
      <c r="P3147" s="9" t="e">
        <f t="shared" si="294"/>
        <v>#DIV/0!</v>
      </c>
      <c r="Q3147" s="10" t="str">
        <f t="shared" si="295"/>
        <v>theater</v>
      </c>
      <c r="R3147" s="10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6"/>
        <v>10.5</v>
      </c>
      <c r="P3148" s="9">
        <f t="shared" si="294"/>
        <v>437.5</v>
      </c>
      <c r="Q3148" s="10" t="str">
        <f t="shared" si="295"/>
        <v>theater</v>
      </c>
      <c r="R3148" s="10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6"/>
        <v>117.52499999999999</v>
      </c>
      <c r="P3149" s="9">
        <f t="shared" si="294"/>
        <v>110.35211267605634</v>
      </c>
      <c r="Q3149" s="10" t="str">
        <f t="shared" si="295"/>
        <v>theater</v>
      </c>
      <c r="R3149" s="10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6"/>
        <v>131.16666666666669</v>
      </c>
      <c r="P3150" s="9">
        <f t="shared" si="294"/>
        <v>41.421052631578945</v>
      </c>
      <c r="Q3150" s="10" t="str">
        <f t="shared" si="295"/>
        <v>theater</v>
      </c>
      <c r="R3150" s="1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6"/>
        <v>104</v>
      </c>
      <c r="P3151" s="9">
        <f t="shared" si="294"/>
        <v>52</v>
      </c>
      <c r="Q3151" s="10" t="str">
        <f t="shared" si="295"/>
        <v>theater</v>
      </c>
      <c r="R3151" s="10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6"/>
        <v>101</v>
      </c>
      <c r="P3152" s="9">
        <f t="shared" si="294"/>
        <v>33.990384615384613</v>
      </c>
      <c r="Q3152" s="10" t="str">
        <f t="shared" si="295"/>
        <v>theater</v>
      </c>
      <c r="R3152" s="10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6"/>
        <v>100.4</v>
      </c>
      <c r="P3153" s="9">
        <f t="shared" si="294"/>
        <v>103.35294117647059</v>
      </c>
      <c r="Q3153" s="10" t="str">
        <f t="shared" si="295"/>
        <v>theater</v>
      </c>
      <c r="R3153" s="10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6"/>
        <v>105.95454545454545</v>
      </c>
      <c r="P3154" s="9">
        <f t="shared" si="294"/>
        <v>34.791044776119406</v>
      </c>
      <c r="Q3154" s="10" t="str">
        <f t="shared" si="295"/>
        <v>theater</v>
      </c>
      <c r="R3154" s="10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6"/>
        <v>335.58333333333337</v>
      </c>
      <c r="P3155" s="9">
        <f t="shared" si="294"/>
        <v>41.773858921161825</v>
      </c>
      <c r="Q3155" s="10" t="str">
        <f t="shared" si="295"/>
        <v>theater</v>
      </c>
      <c r="R3155" s="10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6"/>
        <v>112.92857142857142</v>
      </c>
      <c r="P3156" s="9">
        <f t="shared" si="294"/>
        <v>64.268292682926827</v>
      </c>
      <c r="Q3156" s="10" t="str">
        <f t="shared" si="295"/>
        <v>theater</v>
      </c>
      <c r="R3156" s="10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6"/>
        <v>188.50460000000001</v>
      </c>
      <c r="P3157" s="9">
        <f t="shared" si="294"/>
        <v>31.209370860927152</v>
      </c>
      <c r="Q3157" s="10" t="str">
        <f t="shared" si="295"/>
        <v>theater</v>
      </c>
      <c r="R3157" s="10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6"/>
        <v>101.81818181818181</v>
      </c>
      <c r="P3158" s="9">
        <f t="shared" si="294"/>
        <v>62.921348314606739</v>
      </c>
      <c r="Q3158" s="10" t="str">
        <f t="shared" si="295"/>
        <v>theater</v>
      </c>
      <c r="R3158" s="10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6"/>
        <v>101</v>
      </c>
      <c r="P3159" s="9">
        <f t="shared" si="294"/>
        <v>98.536585365853654</v>
      </c>
      <c r="Q3159" s="10" t="str">
        <f t="shared" si="295"/>
        <v>theater</v>
      </c>
      <c r="R3159" s="10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6"/>
        <v>113.99999999999999</v>
      </c>
      <c r="P3160" s="9">
        <f t="shared" si="294"/>
        <v>82.608695652173907</v>
      </c>
      <c r="Q3160" s="10" t="str">
        <f t="shared" si="295"/>
        <v>theater</v>
      </c>
      <c r="R3160" s="1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6"/>
        <v>133.48133333333334</v>
      </c>
      <c r="P3161" s="9">
        <f t="shared" si="294"/>
        <v>38.504230769230773</v>
      </c>
      <c r="Q3161" s="10" t="str">
        <f t="shared" si="295"/>
        <v>theater</v>
      </c>
      <c r="R3161" s="10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6"/>
        <v>101.53333333333335</v>
      </c>
      <c r="P3162" s="9">
        <f t="shared" si="294"/>
        <v>80.15789473684211</v>
      </c>
      <c r="Q3162" s="10" t="str">
        <f t="shared" si="295"/>
        <v>theater</v>
      </c>
      <c r="R3162" s="10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6"/>
        <v>105.1</v>
      </c>
      <c r="P3163" s="9">
        <f t="shared" si="294"/>
        <v>28.405405405405407</v>
      </c>
      <c r="Q3163" s="10" t="str">
        <f t="shared" si="295"/>
        <v>theater</v>
      </c>
      <c r="R3163" s="10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6"/>
        <v>127.15</v>
      </c>
      <c r="P3164" s="9">
        <f t="shared" si="294"/>
        <v>80.730158730158735</v>
      </c>
      <c r="Q3164" s="10" t="str">
        <f t="shared" si="295"/>
        <v>theater</v>
      </c>
      <c r="R3164" s="10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6"/>
        <v>111.15384615384616</v>
      </c>
      <c r="P3165" s="9">
        <f t="shared" si="294"/>
        <v>200.69444444444446</v>
      </c>
      <c r="Q3165" s="10" t="str">
        <f t="shared" si="295"/>
        <v>theater</v>
      </c>
      <c r="R3165" s="10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6"/>
        <v>106.76</v>
      </c>
      <c r="P3166" s="9">
        <f t="shared" si="294"/>
        <v>37.591549295774648</v>
      </c>
      <c r="Q3166" s="10" t="str">
        <f t="shared" si="295"/>
        <v>theater</v>
      </c>
      <c r="R3166" s="10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6"/>
        <v>162.66666666666666</v>
      </c>
      <c r="P3167" s="9">
        <f t="shared" si="294"/>
        <v>58.095238095238095</v>
      </c>
      <c r="Q3167" s="10" t="str">
        <f t="shared" si="295"/>
        <v>theater</v>
      </c>
      <c r="R3167" s="10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6"/>
        <v>160.22808571428573</v>
      </c>
      <c r="P3168" s="9">
        <f t="shared" si="294"/>
        <v>60.300892473118282</v>
      </c>
      <c r="Q3168" s="10" t="str">
        <f t="shared" si="295"/>
        <v>theater</v>
      </c>
      <c r="R3168" s="10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6"/>
        <v>116.16666666666666</v>
      </c>
      <c r="P3169" s="9">
        <f t="shared" si="294"/>
        <v>63.363636363636367</v>
      </c>
      <c r="Q3169" s="10" t="str">
        <f t="shared" si="295"/>
        <v>theater</v>
      </c>
      <c r="R3169" s="10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6"/>
        <v>124.2</v>
      </c>
      <c r="P3170" s="9">
        <f t="shared" si="294"/>
        <v>50.901639344262293</v>
      </c>
      <c r="Q3170" s="10" t="str">
        <f t="shared" si="295"/>
        <v>theater</v>
      </c>
      <c r="R3170" s="1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6"/>
        <v>103.01249999999999</v>
      </c>
      <c r="P3171" s="9">
        <f t="shared" si="294"/>
        <v>100.5</v>
      </c>
      <c r="Q3171" s="10" t="str">
        <f t="shared" si="295"/>
        <v>theater</v>
      </c>
      <c r="R3171" s="10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6"/>
        <v>112.25</v>
      </c>
      <c r="P3172" s="9">
        <f t="shared" si="294"/>
        <v>31.619718309859156</v>
      </c>
      <c r="Q3172" s="10" t="str">
        <f t="shared" si="295"/>
        <v>theater</v>
      </c>
      <c r="R3172" s="10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6"/>
        <v>108.8142857142857</v>
      </c>
      <c r="P3173" s="9">
        <f t="shared" si="294"/>
        <v>65.102564102564102</v>
      </c>
      <c r="Q3173" s="10" t="str">
        <f t="shared" si="295"/>
        <v>theater</v>
      </c>
      <c r="R3173" s="10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6"/>
        <v>114.99999999999999</v>
      </c>
      <c r="P3174" s="9">
        <f t="shared" si="294"/>
        <v>79.310344827586206</v>
      </c>
      <c r="Q3174" s="10" t="str">
        <f t="shared" si="295"/>
        <v>theater</v>
      </c>
      <c r="R3174" s="10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6"/>
        <v>103</v>
      </c>
      <c r="P3175" s="9">
        <f t="shared" si="294"/>
        <v>139.18918918918919</v>
      </c>
      <c r="Q3175" s="10" t="str">
        <f t="shared" si="295"/>
        <v>theater</v>
      </c>
      <c r="R3175" s="10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6"/>
        <v>101.13333333333334</v>
      </c>
      <c r="P3176" s="9">
        <f t="shared" si="294"/>
        <v>131.91304347826087</v>
      </c>
      <c r="Q3176" s="10" t="str">
        <f t="shared" si="295"/>
        <v>theater</v>
      </c>
      <c r="R3176" s="10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6"/>
        <v>109.55999999999999</v>
      </c>
      <c r="P3177" s="9">
        <f t="shared" si="294"/>
        <v>91.3</v>
      </c>
      <c r="Q3177" s="10" t="str">
        <f t="shared" si="295"/>
        <v>theater</v>
      </c>
      <c r="R3177" s="10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6"/>
        <v>114.8421052631579</v>
      </c>
      <c r="P3178" s="9">
        <f t="shared" si="294"/>
        <v>39.672727272727272</v>
      </c>
      <c r="Q3178" s="10" t="str">
        <f t="shared" si="295"/>
        <v>theater</v>
      </c>
      <c r="R3178" s="10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6"/>
        <v>117.39999999999999</v>
      </c>
      <c r="P3179" s="9">
        <f t="shared" si="294"/>
        <v>57.549019607843135</v>
      </c>
      <c r="Q3179" s="10" t="str">
        <f t="shared" si="295"/>
        <v>theater</v>
      </c>
      <c r="R3179" s="10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6"/>
        <v>171.73333333333335</v>
      </c>
      <c r="P3180" s="9">
        <f t="shared" si="294"/>
        <v>33.025641025641029</v>
      </c>
      <c r="Q3180" s="10" t="str">
        <f t="shared" si="295"/>
        <v>theater</v>
      </c>
      <c r="R3180" s="1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6"/>
        <v>114.16238095238094</v>
      </c>
      <c r="P3181" s="9">
        <f t="shared" si="294"/>
        <v>77.335806451612896</v>
      </c>
      <c r="Q3181" s="10" t="str">
        <f t="shared" si="295"/>
        <v>theater</v>
      </c>
      <c r="R3181" s="10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6"/>
        <v>119.75</v>
      </c>
      <c r="P3182" s="9">
        <f t="shared" si="294"/>
        <v>31.933333333333334</v>
      </c>
      <c r="Q3182" s="10" t="str">
        <f t="shared" si="295"/>
        <v>theater</v>
      </c>
      <c r="R3182" s="10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6"/>
        <v>109.00000000000001</v>
      </c>
      <c r="P3183" s="9">
        <f t="shared" si="294"/>
        <v>36.333333333333336</v>
      </c>
      <c r="Q3183" s="10" t="str">
        <f t="shared" si="295"/>
        <v>theater</v>
      </c>
      <c r="R3183" s="10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6"/>
        <v>100.88571428571429</v>
      </c>
      <c r="P3184" s="9">
        <f t="shared" si="294"/>
        <v>46.768211920529801</v>
      </c>
      <c r="Q3184" s="10" t="str">
        <f t="shared" si="295"/>
        <v>theater</v>
      </c>
      <c r="R3184" s="10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6"/>
        <v>109.00000000000001</v>
      </c>
      <c r="P3185" s="9">
        <f t="shared" si="294"/>
        <v>40.073529411764703</v>
      </c>
      <c r="Q3185" s="10" t="str">
        <f t="shared" si="295"/>
        <v>theater</v>
      </c>
      <c r="R3185" s="10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6"/>
        <v>107.20930232558139</v>
      </c>
      <c r="P3186" s="9">
        <f t="shared" si="294"/>
        <v>100.21739130434783</v>
      </c>
      <c r="Q3186" s="10" t="str">
        <f t="shared" si="295"/>
        <v>theater</v>
      </c>
      <c r="R3186" s="10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6"/>
        <v>100</v>
      </c>
      <c r="P3187" s="9">
        <f t="shared" si="294"/>
        <v>41.666666666666664</v>
      </c>
      <c r="Q3187" s="10" t="str">
        <f t="shared" si="295"/>
        <v>theater</v>
      </c>
      <c r="R3187" s="10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6"/>
        <v>102.18750000000001</v>
      </c>
      <c r="P3188" s="9">
        <f t="shared" si="294"/>
        <v>46.714285714285715</v>
      </c>
      <c r="Q3188" s="10" t="str">
        <f t="shared" si="295"/>
        <v>theater</v>
      </c>
      <c r="R3188" s="10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6"/>
        <v>116.29333333333334</v>
      </c>
      <c r="P3189" s="9">
        <f t="shared" si="294"/>
        <v>71.491803278688522</v>
      </c>
      <c r="Q3189" s="10" t="str">
        <f t="shared" si="295"/>
        <v>theater</v>
      </c>
      <c r="R3189" s="10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2" hidden="1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6"/>
        <v>65</v>
      </c>
      <c r="P3190" s="9">
        <f t="shared" si="294"/>
        <v>14.444444444444445</v>
      </c>
      <c r="Q3190" s="10" t="str">
        <f t="shared" si="295"/>
        <v>theater</v>
      </c>
      <c r="R3190" s="1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7.6" hidden="1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6"/>
        <v>12.327272727272726</v>
      </c>
      <c r="P3191" s="9">
        <f t="shared" si="294"/>
        <v>356.84210526315792</v>
      </c>
      <c r="Q3191" s="10" t="str">
        <f t="shared" si="295"/>
        <v>theater</v>
      </c>
      <c r="R3191" s="10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2" hidden="1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6"/>
        <v>0</v>
      </c>
      <c r="P3192" s="9" t="e">
        <f t="shared" si="294"/>
        <v>#DIV/0!</v>
      </c>
      <c r="Q3192" s="10" t="str">
        <f t="shared" si="295"/>
        <v>theater</v>
      </c>
      <c r="R3192" s="10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2" hidden="1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6"/>
        <v>4.0266666666666664</v>
      </c>
      <c r="P3193" s="9">
        <f t="shared" si="294"/>
        <v>37.75</v>
      </c>
      <c r="Q3193" s="10" t="str">
        <f t="shared" si="295"/>
        <v>theater</v>
      </c>
      <c r="R3193" s="10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2" hidden="1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6"/>
        <v>1.02</v>
      </c>
      <c r="P3194" s="9">
        <f t="shared" si="294"/>
        <v>12.75</v>
      </c>
      <c r="Q3194" s="10" t="str">
        <f t="shared" si="295"/>
        <v>theater</v>
      </c>
      <c r="R3194" s="10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2" hidden="1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6"/>
        <v>11.74</v>
      </c>
      <c r="P3195" s="9">
        <f t="shared" si="294"/>
        <v>24.458333333333332</v>
      </c>
      <c r="Q3195" s="10" t="str">
        <f t="shared" si="295"/>
        <v>theater</v>
      </c>
      <c r="R3195" s="10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3.2" hidden="1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6"/>
        <v>0</v>
      </c>
      <c r="P3196" s="9" t="e">
        <f t="shared" si="294"/>
        <v>#DIV/0!</v>
      </c>
      <c r="Q3196" s="10" t="str">
        <f t="shared" si="295"/>
        <v>theater</v>
      </c>
      <c r="R3196" s="10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7.6" hidden="1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6"/>
        <v>59.142857142857139</v>
      </c>
      <c r="P3197" s="9">
        <f t="shared" si="294"/>
        <v>53.07692307692308</v>
      </c>
      <c r="Q3197" s="10" t="str">
        <f t="shared" si="295"/>
        <v>theater</v>
      </c>
      <c r="R3197" s="10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2" hidden="1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6"/>
        <v>0.06</v>
      </c>
      <c r="P3198" s="9">
        <f t="shared" si="294"/>
        <v>300</v>
      </c>
      <c r="Q3198" s="10" t="str">
        <f t="shared" si="295"/>
        <v>theater</v>
      </c>
      <c r="R3198" s="10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8.8" hidden="1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6"/>
        <v>11.450000000000001</v>
      </c>
      <c r="P3199" s="9">
        <f t="shared" si="294"/>
        <v>286.25</v>
      </c>
      <c r="Q3199" s="10" t="str">
        <f t="shared" si="295"/>
        <v>theater</v>
      </c>
      <c r="R3199" s="10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7.6" hidden="1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6"/>
        <v>0.36666666666666664</v>
      </c>
      <c r="P3200" s="9">
        <f t="shared" si="294"/>
        <v>36.666666666666664</v>
      </c>
      <c r="Q3200" s="10" t="str">
        <f t="shared" si="295"/>
        <v>theater</v>
      </c>
      <c r="R3200" s="1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2" hidden="1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6"/>
        <v>52.16</v>
      </c>
      <c r="P3201" s="9">
        <f t="shared" si="294"/>
        <v>49.20754716981132</v>
      </c>
      <c r="Q3201" s="10" t="str">
        <f t="shared" si="295"/>
        <v>theater</v>
      </c>
      <c r="R3201" s="10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7.6" hidden="1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6"/>
        <v>2E-3</v>
      </c>
      <c r="P3202" s="9">
        <f t="shared" ref="P3202:P3265" si="300">AVERAGE(PLEDGED/BACKERS_COUNT)</f>
        <v>1</v>
      </c>
      <c r="Q3202" s="10" t="str">
        <f t="shared" ref="Q3202:Q3265" si="301">LEFT(N3202,FIND("/",N3202)-1)</f>
        <v>theater</v>
      </c>
      <c r="R3202" s="10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2" hidden="1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2">(E3203/D3203)*100</f>
        <v>1.25</v>
      </c>
      <c r="P3203" s="9">
        <f t="shared" si="300"/>
        <v>12.5</v>
      </c>
      <c r="Q3203" s="10" t="str">
        <f t="shared" si="301"/>
        <v>theater</v>
      </c>
      <c r="R3203" s="10" t="str">
        <f t="shared" ref="R3203:R3266" si="303">RIGHT(N3203, LEN(N3203)-FIND("/", 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2" hidden="1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2"/>
        <v>54.52</v>
      </c>
      <c r="P3204" s="9">
        <f t="shared" si="300"/>
        <v>109.04</v>
      </c>
      <c r="Q3204" s="10" t="str">
        <f t="shared" si="301"/>
        <v>theater</v>
      </c>
      <c r="R3204" s="10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2" hidden="1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2"/>
        <v>25</v>
      </c>
      <c r="P3205" s="9">
        <f t="shared" si="300"/>
        <v>41.666666666666664</v>
      </c>
      <c r="Q3205" s="10" t="str">
        <f t="shared" si="301"/>
        <v>theater</v>
      </c>
      <c r="R3205" s="10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3.2" hidden="1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2"/>
        <v>0</v>
      </c>
      <c r="P3206" s="9" t="e">
        <f t="shared" si="300"/>
        <v>#DIV/0!</v>
      </c>
      <c r="Q3206" s="10" t="str">
        <f t="shared" si="301"/>
        <v>theater</v>
      </c>
      <c r="R3206" s="10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2" hidden="1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2"/>
        <v>3.4125000000000001</v>
      </c>
      <c r="P3207" s="9">
        <f t="shared" si="300"/>
        <v>22.75</v>
      </c>
      <c r="Q3207" s="10" t="str">
        <f t="shared" si="301"/>
        <v>theater</v>
      </c>
      <c r="R3207" s="10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2" hidden="1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2"/>
        <v>0</v>
      </c>
      <c r="P3208" s="9" t="e">
        <f t="shared" si="300"/>
        <v>#DIV/0!</v>
      </c>
      <c r="Q3208" s="10" t="str">
        <f t="shared" si="301"/>
        <v>theater</v>
      </c>
      <c r="R3208" s="10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2" hidden="1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2"/>
        <v>46.36363636363636</v>
      </c>
      <c r="P3209" s="9">
        <f t="shared" si="300"/>
        <v>70.833333333333329</v>
      </c>
      <c r="Q3209" s="10" t="str">
        <f t="shared" si="301"/>
        <v>theater</v>
      </c>
      <c r="R3209" s="10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2"/>
        <v>103.49999999999999</v>
      </c>
      <c r="P3210" s="9">
        <f t="shared" si="300"/>
        <v>63.109756097560975</v>
      </c>
      <c r="Q3210" s="10" t="str">
        <f t="shared" si="301"/>
        <v>theater</v>
      </c>
      <c r="R3210" s="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2"/>
        <v>119.32315789473684</v>
      </c>
      <c r="P3211" s="9">
        <f t="shared" si="300"/>
        <v>50.157964601769912</v>
      </c>
      <c r="Q3211" s="10" t="str">
        <f t="shared" si="301"/>
        <v>theater</v>
      </c>
      <c r="R3211" s="10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2"/>
        <v>125.76666666666667</v>
      </c>
      <c r="P3212" s="9">
        <f t="shared" si="300"/>
        <v>62.883333333333333</v>
      </c>
      <c r="Q3212" s="10" t="str">
        <f t="shared" si="301"/>
        <v>theater</v>
      </c>
      <c r="R3212" s="10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2"/>
        <v>119.74347826086958</v>
      </c>
      <c r="P3213" s="9">
        <f t="shared" si="300"/>
        <v>85.531055900621112</v>
      </c>
      <c r="Q3213" s="10" t="str">
        <f t="shared" si="301"/>
        <v>theater</v>
      </c>
      <c r="R3213" s="10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2"/>
        <v>126.25</v>
      </c>
      <c r="P3214" s="9">
        <f t="shared" si="300"/>
        <v>53.723404255319146</v>
      </c>
      <c r="Q3214" s="10" t="str">
        <f t="shared" si="301"/>
        <v>theater</v>
      </c>
      <c r="R3214" s="10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2"/>
        <v>100.11666666666667</v>
      </c>
      <c r="P3215" s="9">
        <f t="shared" si="300"/>
        <v>127.80851063829788</v>
      </c>
      <c r="Q3215" s="10" t="str">
        <f t="shared" si="301"/>
        <v>theater</v>
      </c>
      <c r="R3215" s="10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2"/>
        <v>102.13333333333334</v>
      </c>
      <c r="P3216" s="9">
        <f t="shared" si="300"/>
        <v>106.57391304347826</v>
      </c>
      <c r="Q3216" s="10" t="str">
        <f t="shared" si="301"/>
        <v>theater</v>
      </c>
      <c r="R3216" s="10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2"/>
        <v>100.35142857142858</v>
      </c>
      <c r="P3217" s="9">
        <f t="shared" si="300"/>
        <v>262.11194029850748</v>
      </c>
      <c r="Q3217" s="10" t="str">
        <f t="shared" si="301"/>
        <v>theater</v>
      </c>
      <c r="R3217" s="10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2"/>
        <v>100.05</v>
      </c>
      <c r="P3218" s="9">
        <f t="shared" si="300"/>
        <v>57.171428571428571</v>
      </c>
      <c r="Q3218" s="10" t="str">
        <f t="shared" si="301"/>
        <v>theater</v>
      </c>
      <c r="R3218" s="10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2"/>
        <v>116.02222222222223</v>
      </c>
      <c r="P3219" s="9">
        <f t="shared" si="300"/>
        <v>50.20192307692308</v>
      </c>
      <c r="Q3219" s="10" t="str">
        <f t="shared" si="301"/>
        <v>theater</v>
      </c>
      <c r="R3219" s="10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2"/>
        <v>102.1</v>
      </c>
      <c r="P3220" s="9">
        <f t="shared" si="300"/>
        <v>66.586956521739125</v>
      </c>
      <c r="Q3220" s="10" t="str">
        <f t="shared" si="301"/>
        <v>theater</v>
      </c>
      <c r="R3220" s="1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2"/>
        <v>100.11000000000001</v>
      </c>
      <c r="P3221" s="9">
        <f t="shared" si="300"/>
        <v>168.25210084033614</v>
      </c>
      <c r="Q3221" s="10" t="str">
        <f t="shared" si="301"/>
        <v>theater</v>
      </c>
      <c r="R3221" s="10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2"/>
        <v>100.84</v>
      </c>
      <c r="P3222" s="9">
        <f t="shared" si="300"/>
        <v>256.37288135593218</v>
      </c>
      <c r="Q3222" s="10" t="str">
        <f t="shared" si="301"/>
        <v>theater</v>
      </c>
      <c r="R3222" s="10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2"/>
        <v>103.42499999999998</v>
      </c>
      <c r="P3223" s="9">
        <f t="shared" si="300"/>
        <v>36.610619469026545</v>
      </c>
      <c r="Q3223" s="10" t="str">
        <f t="shared" si="301"/>
        <v>theater</v>
      </c>
      <c r="R3223" s="10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2"/>
        <v>124.8</v>
      </c>
      <c r="P3224" s="9">
        <f t="shared" si="300"/>
        <v>37.142857142857146</v>
      </c>
      <c r="Q3224" s="10" t="str">
        <f t="shared" si="301"/>
        <v>theater</v>
      </c>
      <c r="R3224" s="10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2"/>
        <v>109.51612903225806</v>
      </c>
      <c r="P3225" s="9">
        <f t="shared" si="300"/>
        <v>45.878378378378379</v>
      </c>
      <c r="Q3225" s="10" t="str">
        <f t="shared" si="301"/>
        <v>theater</v>
      </c>
      <c r="R3225" s="10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2"/>
        <v>102.03333333333333</v>
      </c>
      <c r="P3226" s="9">
        <f t="shared" si="300"/>
        <v>141.71296296296296</v>
      </c>
      <c r="Q3226" s="10" t="str">
        <f t="shared" si="301"/>
        <v>theater</v>
      </c>
      <c r="R3226" s="10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2"/>
        <v>102.35000000000001</v>
      </c>
      <c r="P3227" s="9">
        <f t="shared" si="300"/>
        <v>52.487179487179489</v>
      </c>
      <c r="Q3227" s="10" t="str">
        <f t="shared" si="301"/>
        <v>theater</v>
      </c>
      <c r="R3227" s="10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2"/>
        <v>104.16666666666667</v>
      </c>
      <c r="P3228" s="9">
        <f t="shared" si="300"/>
        <v>59.523809523809526</v>
      </c>
      <c r="Q3228" s="10" t="str">
        <f t="shared" si="301"/>
        <v>theater</v>
      </c>
      <c r="R3228" s="10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2"/>
        <v>125</v>
      </c>
      <c r="P3229" s="9">
        <f t="shared" si="300"/>
        <v>50</v>
      </c>
      <c r="Q3229" s="10" t="str">
        <f t="shared" si="301"/>
        <v>theater</v>
      </c>
      <c r="R3229" s="10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2"/>
        <v>102.34285714285714</v>
      </c>
      <c r="P3230" s="9">
        <f t="shared" si="300"/>
        <v>193.62162162162161</v>
      </c>
      <c r="Q3230" s="10" t="str">
        <f t="shared" si="301"/>
        <v>theater</v>
      </c>
      <c r="R3230" s="1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2"/>
        <v>107.86500000000001</v>
      </c>
      <c r="P3231" s="9">
        <f t="shared" si="300"/>
        <v>106.79702970297029</v>
      </c>
      <c r="Q3231" s="10" t="str">
        <f t="shared" si="301"/>
        <v>theater</v>
      </c>
      <c r="R3231" s="10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2"/>
        <v>109.88461538461539</v>
      </c>
      <c r="P3232" s="9">
        <f t="shared" si="300"/>
        <v>77.21621621621621</v>
      </c>
      <c r="Q3232" s="10" t="str">
        <f t="shared" si="301"/>
        <v>theater</v>
      </c>
      <c r="R3232" s="10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2"/>
        <v>161</v>
      </c>
      <c r="P3233" s="9">
        <f t="shared" si="300"/>
        <v>57.5</v>
      </c>
      <c r="Q3233" s="10" t="str">
        <f t="shared" si="301"/>
        <v>theater</v>
      </c>
      <c r="R3233" s="10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2"/>
        <v>131.20000000000002</v>
      </c>
      <c r="P3234" s="9">
        <f t="shared" si="300"/>
        <v>50.46153846153846</v>
      </c>
      <c r="Q3234" s="10" t="str">
        <f t="shared" si="301"/>
        <v>theater</v>
      </c>
      <c r="R3234" s="10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2"/>
        <v>118.8</v>
      </c>
      <c r="P3235" s="9">
        <f t="shared" si="300"/>
        <v>97.377049180327873</v>
      </c>
      <c r="Q3235" s="10" t="str">
        <f t="shared" si="301"/>
        <v>theater</v>
      </c>
      <c r="R3235" s="10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2"/>
        <v>100.39275000000001</v>
      </c>
      <c r="P3236" s="9">
        <f t="shared" si="300"/>
        <v>34.91921739130435</v>
      </c>
      <c r="Q3236" s="10" t="str">
        <f t="shared" si="301"/>
        <v>theater</v>
      </c>
      <c r="R3236" s="10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2"/>
        <v>103.20666666666666</v>
      </c>
      <c r="P3237" s="9">
        <f t="shared" si="300"/>
        <v>85.530386740331494</v>
      </c>
      <c r="Q3237" s="10" t="str">
        <f t="shared" si="301"/>
        <v>theater</v>
      </c>
      <c r="R3237" s="10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2"/>
        <v>100.6</v>
      </c>
      <c r="P3238" s="9">
        <f t="shared" si="300"/>
        <v>182.90909090909091</v>
      </c>
      <c r="Q3238" s="10" t="str">
        <f t="shared" si="301"/>
        <v>theater</v>
      </c>
      <c r="R3238" s="10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2"/>
        <v>100.78754285714287</v>
      </c>
      <c r="P3239" s="9">
        <f t="shared" si="300"/>
        <v>131.13620817843866</v>
      </c>
      <c r="Q3239" s="10" t="str">
        <f t="shared" si="301"/>
        <v>theater</v>
      </c>
      <c r="R3239" s="10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2"/>
        <v>112.32142857142857</v>
      </c>
      <c r="P3240" s="9">
        <f t="shared" si="300"/>
        <v>39.810126582278478</v>
      </c>
      <c r="Q3240" s="10" t="str">
        <f t="shared" si="301"/>
        <v>theater</v>
      </c>
      <c r="R3240" s="1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2"/>
        <v>105.91914022517912</v>
      </c>
      <c r="P3241" s="9">
        <f t="shared" si="300"/>
        <v>59.701730769230764</v>
      </c>
      <c r="Q3241" s="10" t="str">
        <f t="shared" si="301"/>
        <v>theater</v>
      </c>
      <c r="R3241" s="10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2"/>
        <v>100.56666666666668</v>
      </c>
      <c r="P3242" s="9">
        <f t="shared" si="300"/>
        <v>88.735294117647058</v>
      </c>
      <c r="Q3242" s="10" t="str">
        <f t="shared" si="301"/>
        <v>theater</v>
      </c>
      <c r="R3242" s="10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2"/>
        <v>115.30588235294117</v>
      </c>
      <c r="P3243" s="9">
        <f t="shared" si="300"/>
        <v>58.688622754491021</v>
      </c>
      <c r="Q3243" s="10" t="str">
        <f t="shared" si="301"/>
        <v>theater</v>
      </c>
      <c r="R3243" s="10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2"/>
        <v>127.30419999999999</v>
      </c>
      <c r="P3244" s="9">
        <f t="shared" si="300"/>
        <v>69.56513661202186</v>
      </c>
      <c r="Q3244" s="10" t="str">
        <f t="shared" si="301"/>
        <v>theater</v>
      </c>
      <c r="R3244" s="10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2"/>
        <v>102.83750000000001</v>
      </c>
      <c r="P3245" s="9">
        <f t="shared" si="300"/>
        <v>115.87323943661971</v>
      </c>
      <c r="Q3245" s="10" t="str">
        <f t="shared" si="301"/>
        <v>theater</v>
      </c>
      <c r="R3245" s="10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2"/>
        <v>102.9375</v>
      </c>
      <c r="P3246" s="9">
        <f t="shared" si="300"/>
        <v>23.869565217391305</v>
      </c>
      <c r="Q3246" s="10" t="str">
        <f t="shared" si="301"/>
        <v>theater</v>
      </c>
      <c r="R3246" s="10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2"/>
        <v>104.3047619047619</v>
      </c>
      <c r="P3247" s="9">
        <f t="shared" si="300"/>
        <v>81.125925925925927</v>
      </c>
      <c r="Q3247" s="10" t="str">
        <f t="shared" si="301"/>
        <v>theater</v>
      </c>
      <c r="R3247" s="10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2"/>
        <v>111.22000000000001</v>
      </c>
      <c r="P3248" s="9">
        <f t="shared" si="300"/>
        <v>57.626943005181346</v>
      </c>
      <c r="Q3248" s="10" t="str">
        <f t="shared" si="301"/>
        <v>theater</v>
      </c>
      <c r="R3248" s="10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2"/>
        <v>105.86</v>
      </c>
      <c r="P3249" s="9">
        <f t="shared" si="300"/>
        <v>46.429824561403507</v>
      </c>
      <c r="Q3249" s="10" t="str">
        <f t="shared" si="301"/>
        <v>theater</v>
      </c>
      <c r="R3249" s="10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2"/>
        <v>100.79166666666666</v>
      </c>
      <c r="P3250" s="9">
        <f t="shared" si="300"/>
        <v>60.475000000000001</v>
      </c>
      <c r="Q3250" s="10" t="str">
        <f t="shared" si="301"/>
        <v>theater</v>
      </c>
      <c r="R3250" s="1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2"/>
        <v>104.92727272727274</v>
      </c>
      <c r="P3251" s="9">
        <f t="shared" si="300"/>
        <v>65.579545454545453</v>
      </c>
      <c r="Q3251" s="10" t="str">
        <f t="shared" si="301"/>
        <v>theater</v>
      </c>
      <c r="R3251" s="10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2"/>
        <v>101.55199999999999</v>
      </c>
      <c r="P3252" s="9">
        <f t="shared" si="300"/>
        <v>119.1924882629108</v>
      </c>
      <c r="Q3252" s="10" t="str">
        <f t="shared" si="301"/>
        <v>theater</v>
      </c>
      <c r="R3252" s="10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2"/>
        <v>110.73333333333333</v>
      </c>
      <c r="P3253" s="9">
        <f t="shared" si="300"/>
        <v>83.05</v>
      </c>
      <c r="Q3253" s="10" t="str">
        <f t="shared" si="301"/>
        <v>theater</v>
      </c>
      <c r="R3253" s="10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2"/>
        <v>127.82222222222221</v>
      </c>
      <c r="P3254" s="9">
        <f t="shared" si="300"/>
        <v>57.52</v>
      </c>
      <c r="Q3254" s="10" t="str">
        <f t="shared" si="301"/>
        <v>theater</v>
      </c>
      <c r="R3254" s="10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2"/>
        <v>101.82500000000002</v>
      </c>
      <c r="P3255" s="9">
        <f t="shared" si="300"/>
        <v>177.08695652173913</v>
      </c>
      <c r="Q3255" s="10" t="str">
        <f t="shared" si="301"/>
        <v>theater</v>
      </c>
      <c r="R3255" s="10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2"/>
        <v>101.25769230769231</v>
      </c>
      <c r="P3256" s="9">
        <f t="shared" si="300"/>
        <v>70.771505376344081</v>
      </c>
      <c r="Q3256" s="10" t="str">
        <f t="shared" si="301"/>
        <v>theater</v>
      </c>
      <c r="R3256" s="10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2"/>
        <v>175</v>
      </c>
      <c r="P3257" s="9">
        <f t="shared" si="300"/>
        <v>29.166666666666668</v>
      </c>
      <c r="Q3257" s="10" t="str">
        <f t="shared" si="301"/>
        <v>theater</v>
      </c>
      <c r="R3257" s="10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2"/>
        <v>128.06</v>
      </c>
      <c r="P3258" s="9">
        <f t="shared" si="300"/>
        <v>72.76136363636364</v>
      </c>
      <c r="Q3258" s="10" t="str">
        <f t="shared" si="301"/>
        <v>theater</v>
      </c>
      <c r="R3258" s="10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2"/>
        <v>106.29949999999999</v>
      </c>
      <c r="P3259" s="9">
        <f t="shared" si="300"/>
        <v>51.853414634146333</v>
      </c>
      <c r="Q3259" s="10" t="str">
        <f t="shared" si="301"/>
        <v>theater</v>
      </c>
      <c r="R3259" s="10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2"/>
        <v>105.21428571428571</v>
      </c>
      <c r="P3260" s="9">
        <f t="shared" si="300"/>
        <v>98.2</v>
      </c>
      <c r="Q3260" s="10" t="str">
        <f t="shared" si="301"/>
        <v>theater</v>
      </c>
      <c r="R3260" s="1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2"/>
        <v>106.16782608695652</v>
      </c>
      <c r="P3261" s="9">
        <f t="shared" si="300"/>
        <v>251.7381443298969</v>
      </c>
      <c r="Q3261" s="10" t="str">
        <f t="shared" si="301"/>
        <v>theater</v>
      </c>
      <c r="R3261" s="10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2"/>
        <v>109.24000000000001</v>
      </c>
      <c r="P3262" s="9">
        <f t="shared" si="300"/>
        <v>74.821917808219183</v>
      </c>
      <c r="Q3262" s="10" t="str">
        <f t="shared" si="301"/>
        <v>theater</v>
      </c>
      <c r="R3262" s="10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2"/>
        <v>100.45454545454547</v>
      </c>
      <c r="P3263" s="9">
        <f t="shared" si="300"/>
        <v>67.65306122448979</v>
      </c>
      <c r="Q3263" s="10" t="str">
        <f t="shared" si="301"/>
        <v>theater</v>
      </c>
      <c r="R3263" s="10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2"/>
        <v>103.04098360655738</v>
      </c>
      <c r="P3264" s="9">
        <f t="shared" si="300"/>
        <v>93.81343283582089</v>
      </c>
      <c r="Q3264" s="10" t="str">
        <f t="shared" si="301"/>
        <v>theater</v>
      </c>
      <c r="R3264" s="10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2"/>
        <v>112.1664</v>
      </c>
      <c r="P3265" s="9">
        <f t="shared" si="300"/>
        <v>41.237647058823526</v>
      </c>
      <c r="Q3265" s="10" t="str">
        <f t="shared" si="301"/>
        <v>theater</v>
      </c>
      <c r="R3265" s="10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2"/>
        <v>103</v>
      </c>
      <c r="P3266" s="9">
        <f t="shared" ref="P3266:P3329" si="306">AVERAGE(PLEDGED/BACKERS_COUNT)</f>
        <v>52.551020408163268</v>
      </c>
      <c r="Q3266" s="10" t="str">
        <f t="shared" ref="Q3266:Q3329" si="307">LEFT(N3266,FIND("/",N3266)-1)</f>
        <v>theater</v>
      </c>
      <c r="R3266" s="10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8">(E3267/D3267)*100</f>
        <v>164</v>
      </c>
      <c r="P3267" s="9">
        <f t="shared" si="306"/>
        <v>70.285714285714292</v>
      </c>
      <c r="Q3267" s="10" t="str">
        <f t="shared" si="307"/>
        <v>theater</v>
      </c>
      <c r="R3267" s="10" t="str">
        <f t="shared" ref="R3267:R3330" si="309">RIGHT(N3267, LEN(N3267)-FIND("/", 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8"/>
        <v>131.28333333333333</v>
      </c>
      <c r="P3268" s="9">
        <f t="shared" si="306"/>
        <v>48.325153374233132</v>
      </c>
      <c r="Q3268" s="10" t="str">
        <f t="shared" si="307"/>
        <v>theater</v>
      </c>
      <c r="R3268" s="10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8"/>
        <v>102.1</v>
      </c>
      <c r="P3269" s="9">
        <f t="shared" si="306"/>
        <v>53.177083333333336</v>
      </c>
      <c r="Q3269" s="10" t="str">
        <f t="shared" si="307"/>
        <v>theater</v>
      </c>
      <c r="R3269" s="10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8"/>
        <v>128</v>
      </c>
      <c r="P3270" s="9">
        <f t="shared" si="306"/>
        <v>60.952380952380949</v>
      </c>
      <c r="Q3270" s="10" t="str">
        <f t="shared" si="307"/>
        <v>theater</v>
      </c>
      <c r="R3270" s="1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8"/>
        <v>101.49999999999999</v>
      </c>
      <c r="P3271" s="9">
        <f t="shared" si="306"/>
        <v>116</v>
      </c>
      <c r="Q3271" s="10" t="str">
        <f t="shared" si="307"/>
        <v>theater</v>
      </c>
      <c r="R3271" s="10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8"/>
        <v>101.66666666666666</v>
      </c>
      <c r="P3272" s="9">
        <f t="shared" si="306"/>
        <v>61</v>
      </c>
      <c r="Q3272" s="10" t="str">
        <f t="shared" si="307"/>
        <v>theater</v>
      </c>
      <c r="R3272" s="10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8"/>
        <v>130</v>
      </c>
      <c r="P3273" s="9">
        <f t="shared" si="306"/>
        <v>38.235294117647058</v>
      </c>
      <c r="Q3273" s="10" t="str">
        <f t="shared" si="307"/>
        <v>theater</v>
      </c>
      <c r="R3273" s="10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8"/>
        <v>154.43</v>
      </c>
      <c r="P3274" s="9">
        <f t="shared" si="306"/>
        <v>106.50344827586207</v>
      </c>
      <c r="Q3274" s="10" t="str">
        <f t="shared" si="307"/>
        <v>theater</v>
      </c>
      <c r="R3274" s="10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8"/>
        <v>107.4</v>
      </c>
      <c r="P3275" s="9">
        <f t="shared" si="306"/>
        <v>204.57142857142858</v>
      </c>
      <c r="Q3275" s="10" t="str">
        <f t="shared" si="307"/>
        <v>theater</v>
      </c>
      <c r="R3275" s="10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8"/>
        <v>101.32258064516128</v>
      </c>
      <c r="P3276" s="9">
        <f t="shared" si="306"/>
        <v>54.912587412587413</v>
      </c>
      <c r="Q3276" s="10" t="str">
        <f t="shared" si="307"/>
        <v>theater</v>
      </c>
      <c r="R3276" s="10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8"/>
        <v>100.27777777777777</v>
      </c>
      <c r="P3277" s="9">
        <f t="shared" si="306"/>
        <v>150.41666666666666</v>
      </c>
      <c r="Q3277" s="10" t="str">
        <f t="shared" si="307"/>
        <v>theater</v>
      </c>
      <c r="R3277" s="10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8"/>
        <v>116.84444444444443</v>
      </c>
      <c r="P3278" s="9">
        <f t="shared" si="306"/>
        <v>52.58</v>
      </c>
      <c r="Q3278" s="10" t="str">
        <f t="shared" si="307"/>
        <v>theater</v>
      </c>
      <c r="R3278" s="10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8"/>
        <v>108.60000000000001</v>
      </c>
      <c r="P3279" s="9">
        <f t="shared" si="306"/>
        <v>54.3</v>
      </c>
      <c r="Q3279" s="10" t="str">
        <f t="shared" si="307"/>
        <v>theater</v>
      </c>
      <c r="R3279" s="10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8"/>
        <v>103.4</v>
      </c>
      <c r="P3280" s="9">
        <f t="shared" si="306"/>
        <v>76.029411764705884</v>
      </c>
      <c r="Q3280" s="10" t="str">
        <f t="shared" si="307"/>
        <v>theater</v>
      </c>
      <c r="R3280" s="1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8"/>
        <v>114.27586206896552</v>
      </c>
      <c r="P3281" s="9">
        <f t="shared" si="306"/>
        <v>105.2063492063492</v>
      </c>
      <c r="Q3281" s="10" t="str">
        <f t="shared" si="307"/>
        <v>theater</v>
      </c>
      <c r="R3281" s="10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8"/>
        <v>103</v>
      </c>
      <c r="P3282" s="9">
        <f t="shared" si="306"/>
        <v>68.666666666666671</v>
      </c>
      <c r="Q3282" s="10" t="str">
        <f t="shared" si="307"/>
        <v>theater</v>
      </c>
      <c r="R3282" s="10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8"/>
        <v>121.6</v>
      </c>
      <c r="P3283" s="9">
        <f t="shared" si="306"/>
        <v>129.36170212765958</v>
      </c>
      <c r="Q3283" s="10" t="str">
        <f t="shared" si="307"/>
        <v>theater</v>
      </c>
      <c r="R3283" s="10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8"/>
        <v>102.6467741935484</v>
      </c>
      <c r="P3284" s="9">
        <f t="shared" si="306"/>
        <v>134.26371308016877</v>
      </c>
      <c r="Q3284" s="10" t="str">
        <f t="shared" si="307"/>
        <v>theater</v>
      </c>
      <c r="R3284" s="10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8"/>
        <v>104.75000000000001</v>
      </c>
      <c r="P3285" s="9">
        <f t="shared" si="306"/>
        <v>17.829787234042552</v>
      </c>
      <c r="Q3285" s="10" t="str">
        <f t="shared" si="307"/>
        <v>theater</v>
      </c>
      <c r="R3285" s="10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8"/>
        <v>101.6</v>
      </c>
      <c r="P3286" s="9">
        <f t="shared" si="306"/>
        <v>203.2</v>
      </c>
      <c r="Q3286" s="10" t="str">
        <f t="shared" si="307"/>
        <v>theater</v>
      </c>
      <c r="R3286" s="10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8"/>
        <v>112.10242048409683</v>
      </c>
      <c r="P3287" s="9">
        <f t="shared" si="306"/>
        <v>69.18518518518519</v>
      </c>
      <c r="Q3287" s="10" t="str">
        <f t="shared" si="307"/>
        <v>theater</v>
      </c>
      <c r="R3287" s="10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8"/>
        <v>101.76666666666667</v>
      </c>
      <c r="P3288" s="9">
        <f t="shared" si="306"/>
        <v>125.12295081967213</v>
      </c>
      <c r="Q3288" s="10" t="str">
        <f t="shared" si="307"/>
        <v>theater</v>
      </c>
      <c r="R3288" s="10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8"/>
        <v>100</v>
      </c>
      <c r="P3289" s="9">
        <f t="shared" si="306"/>
        <v>73.529411764705884</v>
      </c>
      <c r="Q3289" s="10" t="str">
        <f t="shared" si="307"/>
        <v>theater</v>
      </c>
      <c r="R3289" s="10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8"/>
        <v>100.26489999999998</v>
      </c>
      <c r="P3290" s="9">
        <f t="shared" si="306"/>
        <v>48.437149758454105</v>
      </c>
      <c r="Q3290" s="10" t="str">
        <f t="shared" si="307"/>
        <v>theater</v>
      </c>
      <c r="R3290" s="1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8"/>
        <v>133.04200000000003</v>
      </c>
      <c r="P3291" s="9">
        <f t="shared" si="306"/>
        <v>26.608400000000003</v>
      </c>
      <c r="Q3291" s="10" t="str">
        <f t="shared" si="307"/>
        <v>theater</v>
      </c>
      <c r="R3291" s="10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8"/>
        <v>121.2</v>
      </c>
      <c r="P3292" s="9">
        <f t="shared" si="306"/>
        <v>33.666666666666664</v>
      </c>
      <c r="Q3292" s="10" t="str">
        <f t="shared" si="307"/>
        <v>theater</v>
      </c>
      <c r="R3292" s="10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8"/>
        <v>113.99999999999999</v>
      </c>
      <c r="P3293" s="9">
        <f t="shared" si="306"/>
        <v>40.714285714285715</v>
      </c>
      <c r="Q3293" s="10" t="str">
        <f t="shared" si="307"/>
        <v>theater</v>
      </c>
      <c r="R3293" s="10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8"/>
        <v>286.13861386138615</v>
      </c>
      <c r="P3294" s="9">
        <f t="shared" si="306"/>
        <v>19.266666666666666</v>
      </c>
      <c r="Q3294" s="10" t="str">
        <f t="shared" si="307"/>
        <v>theater</v>
      </c>
      <c r="R3294" s="10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8"/>
        <v>170.44444444444446</v>
      </c>
      <c r="P3295" s="9">
        <f t="shared" si="306"/>
        <v>84.285714285714292</v>
      </c>
      <c r="Q3295" s="10" t="str">
        <f t="shared" si="307"/>
        <v>theater</v>
      </c>
      <c r="R3295" s="10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8"/>
        <v>118.33333333333333</v>
      </c>
      <c r="P3296" s="9">
        <f t="shared" si="306"/>
        <v>29.583333333333332</v>
      </c>
      <c r="Q3296" s="10" t="str">
        <f t="shared" si="307"/>
        <v>theater</v>
      </c>
      <c r="R3296" s="10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8"/>
        <v>102.85857142857142</v>
      </c>
      <c r="P3297" s="9">
        <f t="shared" si="306"/>
        <v>26.667037037037037</v>
      </c>
      <c r="Q3297" s="10" t="str">
        <f t="shared" si="307"/>
        <v>theater</v>
      </c>
      <c r="R3297" s="10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8"/>
        <v>144.06666666666666</v>
      </c>
      <c r="P3298" s="9">
        <f t="shared" si="306"/>
        <v>45.978723404255319</v>
      </c>
      <c r="Q3298" s="10" t="str">
        <f t="shared" si="307"/>
        <v>theater</v>
      </c>
      <c r="R3298" s="10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8"/>
        <v>100.07272727272726</v>
      </c>
      <c r="P3299" s="9">
        <f t="shared" si="306"/>
        <v>125.09090909090909</v>
      </c>
      <c r="Q3299" s="10" t="str">
        <f t="shared" si="307"/>
        <v>theater</v>
      </c>
      <c r="R3299" s="10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8"/>
        <v>101.73</v>
      </c>
      <c r="P3300" s="9">
        <f t="shared" si="306"/>
        <v>141.29166666666666</v>
      </c>
      <c r="Q3300" s="10" t="str">
        <f t="shared" si="307"/>
        <v>theater</v>
      </c>
      <c r="R3300" s="1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8"/>
        <v>116.19999999999999</v>
      </c>
      <c r="P3301" s="9">
        <f t="shared" si="306"/>
        <v>55.333333333333336</v>
      </c>
      <c r="Q3301" s="10" t="str">
        <f t="shared" si="307"/>
        <v>theater</v>
      </c>
      <c r="R3301" s="10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8"/>
        <v>136.16666666666666</v>
      </c>
      <c r="P3302" s="9">
        <f t="shared" si="306"/>
        <v>46.420454545454547</v>
      </c>
      <c r="Q3302" s="10" t="str">
        <f t="shared" si="307"/>
        <v>theater</v>
      </c>
      <c r="R3302" s="10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8"/>
        <v>133.46666666666667</v>
      </c>
      <c r="P3303" s="9">
        <f t="shared" si="306"/>
        <v>57.2</v>
      </c>
      <c r="Q3303" s="10" t="str">
        <f t="shared" si="307"/>
        <v>theater</v>
      </c>
      <c r="R3303" s="10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8"/>
        <v>103.39285714285715</v>
      </c>
      <c r="P3304" s="9">
        <f t="shared" si="306"/>
        <v>173.7</v>
      </c>
      <c r="Q3304" s="10" t="str">
        <f t="shared" si="307"/>
        <v>theater</v>
      </c>
      <c r="R3304" s="10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8"/>
        <v>115.88888888888889</v>
      </c>
      <c r="P3305" s="9">
        <f t="shared" si="306"/>
        <v>59.6</v>
      </c>
      <c r="Q3305" s="10" t="str">
        <f t="shared" si="307"/>
        <v>theater</v>
      </c>
      <c r="R3305" s="10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8"/>
        <v>104.51666666666665</v>
      </c>
      <c r="P3306" s="9">
        <f t="shared" si="306"/>
        <v>89.585714285714289</v>
      </c>
      <c r="Q3306" s="10" t="str">
        <f t="shared" si="307"/>
        <v>theater</v>
      </c>
      <c r="R3306" s="10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8"/>
        <v>102.02500000000001</v>
      </c>
      <c r="P3307" s="9">
        <f t="shared" si="306"/>
        <v>204.05</v>
      </c>
      <c r="Q3307" s="10" t="str">
        <f t="shared" si="307"/>
        <v>theater</v>
      </c>
      <c r="R3307" s="10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8"/>
        <v>175.33333333333334</v>
      </c>
      <c r="P3308" s="9">
        <f t="shared" si="306"/>
        <v>48.703703703703702</v>
      </c>
      <c r="Q3308" s="10" t="str">
        <f t="shared" si="307"/>
        <v>theater</v>
      </c>
      <c r="R3308" s="10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8"/>
        <v>106.67999999999999</v>
      </c>
      <c r="P3309" s="9">
        <f t="shared" si="306"/>
        <v>53.339999999999996</v>
      </c>
      <c r="Q3309" s="10" t="str">
        <f t="shared" si="307"/>
        <v>theater</v>
      </c>
      <c r="R3309" s="10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8"/>
        <v>122.28571428571429</v>
      </c>
      <c r="P3310" s="9">
        <f t="shared" si="306"/>
        <v>75.087719298245617</v>
      </c>
      <c r="Q3310" s="10" t="str">
        <f t="shared" si="307"/>
        <v>theater</v>
      </c>
      <c r="R3310" s="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8"/>
        <v>159.42857142857144</v>
      </c>
      <c r="P3311" s="9">
        <f t="shared" si="306"/>
        <v>18</v>
      </c>
      <c r="Q3311" s="10" t="str">
        <f t="shared" si="307"/>
        <v>theater</v>
      </c>
      <c r="R3311" s="10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8"/>
        <v>100.07692307692308</v>
      </c>
      <c r="P3312" s="9">
        <f t="shared" si="306"/>
        <v>209.83870967741936</v>
      </c>
      <c r="Q3312" s="10" t="str">
        <f t="shared" si="307"/>
        <v>theater</v>
      </c>
      <c r="R3312" s="10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8"/>
        <v>109.84</v>
      </c>
      <c r="P3313" s="9">
        <f t="shared" si="306"/>
        <v>61.022222222222226</v>
      </c>
      <c r="Q3313" s="10" t="str">
        <f t="shared" si="307"/>
        <v>theater</v>
      </c>
      <c r="R3313" s="10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8"/>
        <v>100.03999999999999</v>
      </c>
      <c r="P3314" s="9">
        <f t="shared" si="306"/>
        <v>61</v>
      </c>
      <c r="Q3314" s="10" t="str">
        <f t="shared" si="307"/>
        <v>theater</v>
      </c>
      <c r="R3314" s="10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8"/>
        <v>116.05000000000001</v>
      </c>
      <c r="P3315" s="9">
        <f t="shared" si="306"/>
        <v>80.034482758620683</v>
      </c>
      <c r="Q3315" s="10" t="str">
        <f t="shared" si="307"/>
        <v>theater</v>
      </c>
      <c r="R3315" s="10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8"/>
        <v>210.75</v>
      </c>
      <c r="P3316" s="9">
        <f t="shared" si="306"/>
        <v>29.068965517241381</v>
      </c>
      <c r="Q3316" s="10" t="str">
        <f t="shared" si="307"/>
        <v>theater</v>
      </c>
      <c r="R3316" s="10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8"/>
        <v>110.00000000000001</v>
      </c>
      <c r="P3317" s="9">
        <f t="shared" si="306"/>
        <v>49.438202247191015</v>
      </c>
      <c r="Q3317" s="10" t="str">
        <f t="shared" si="307"/>
        <v>theater</v>
      </c>
      <c r="R3317" s="10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8"/>
        <v>100.08673425918037</v>
      </c>
      <c r="P3318" s="9">
        <f t="shared" si="306"/>
        <v>93.977440000000001</v>
      </c>
      <c r="Q3318" s="10" t="str">
        <f t="shared" si="307"/>
        <v>theater</v>
      </c>
      <c r="R3318" s="10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8"/>
        <v>106.19047619047619</v>
      </c>
      <c r="P3319" s="9">
        <f t="shared" si="306"/>
        <v>61.944444444444443</v>
      </c>
      <c r="Q3319" s="10" t="str">
        <f t="shared" si="307"/>
        <v>theater</v>
      </c>
      <c r="R3319" s="10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8"/>
        <v>125.6</v>
      </c>
      <c r="P3320" s="9">
        <f t="shared" si="306"/>
        <v>78.5</v>
      </c>
      <c r="Q3320" s="10" t="str">
        <f t="shared" si="307"/>
        <v>theater</v>
      </c>
      <c r="R3320" s="1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8"/>
        <v>108</v>
      </c>
      <c r="P3321" s="9">
        <f t="shared" si="306"/>
        <v>33.75</v>
      </c>
      <c r="Q3321" s="10" t="str">
        <f t="shared" si="307"/>
        <v>theater</v>
      </c>
      <c r="R3321" s="10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8"/>
        <v>101</v>
      </c>
      <c r="P3322" s="9">
        <f t="shared" si="306"/>
        <v>66.44736842105263</v>
      </c>
      <c r="Q3322" s="10" t="str">
        <f t="shared" si="307"/>
        <v>theater</v>
      </c>
      <c r="R3322" s="10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8"/>
        <v>107.4</v>
      </c>
      <c r="P3323" s="9">
        <f t="shared" si="306"/>
        <v>35.799999999999997</v>
      </c>
      <c r="Q3323" s="10" t="str">
        <f t="shared" si="307"/>
        <v>theater</v>
      </c>
      <c r="R3323" s="10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8"/>
        <v>101.51515151515152</v>
      </c>
      <c r="P3324" s="9">
        <f t="shared" si="306"/>
        <v>145.65217391304347</v>
      </c>
      <c r="Q3324" s="10" t="str">
        <f t="shared" si="307"/>
        <v>theater</v>
      </c>
      <c r="R3324" s="10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8"/>
        <v>125.89999999999999</v>
      </c>
      <c r="P3325" s="9">
        <f t="shared" si="306"/>
        <v>25.693877551020407</v>
      </c>
      <c r="Q3325" s="10" t="str">
        <f t="shared" si="307"/>
        <v>theater</v>
      </c>
      <c r="R3325" s="10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8"/>
        <v>101.66666666666666</v>
      </c>
      <c r="P3326" s="9">
        <f t="shared" si="306"/>
        <v>152.5</v>
      </c>
      <c r="Q3326" s="10" t="str">
        <f t="shared" si="307"/>
        <v>theater</v>
      </c>
      <c r="R3326" s="10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8"/>
        <v>112.5</v>
      </c>
      <c r="P3327" s="9">
        <f t="shared" si="306"/>
        <v>30</v>
      </c>
      <c r="Q3327" s="10" t="str">
        <f t="shared" si="307"/>
        <v>theater</v>
      </c>
      <c r="R3327" s="10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8"/>
        <v>101.375</v>
      </c>
      <c r="P3328" s="9">
        <f t="shared" si="306"/>
        <v>142.28070175438597</v>
      </c>
      <c r="Q3328" s="10" t="str">
        <f t="shared" si="307"/>
        <v>theater</v>
      </c>
      <c r="R3328" s="10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8"/>
        <v>101.25</v>
      </c>
      <c r="P3329" s="9">
        <f t="shared" si="306"/>
        <v>24.545454545454547</v>
      </c>
      <c r="Q3329" s="10" t="str">
        <f t="shared" si="307"/>
        <v>theater</v>
      </c>
      <c r="R3329" s="10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8"/>
        <v>146.38888888888889</v>
      </c>
      <c r="P3330" s="9">
        <f t="shared" ref="P3330:P3393" si="312">AVERAGE(PLEDGED/BACKERS_COUNT)</f>
        <v>292.77777777777777</v>
      </c>
      <c r="Q3330" s="10" t="str">
        <f t="shared" ref="Q3330:Q3393" si="313">LEFT(N3330,FIND("/",N3330)-1)</f>
        <v>theater</v>
      </c>
      <c r="R3330" s="1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4">(E3331/D3331)*100</f>
        <v>116.8</v>
      </c>
      <c r="P3331" s="9">
        <f t="shared" si="312"/>
        <v>44.92307692307692</v>
      </c>
      <c r="Q3331" s="10" t="str">
        <f t="shared" si="313"/>
        <v>theater</v>
      </c>
      <c r="R3331" s="10" t="str">
        <f t="shared" ref="R3331:R3394" si="315">RIGHT(N3331, LEN(N3331)-FIND("/", 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4"/>
        <v>106.26666666666667</v>
      </c>
      <c r="P3332" s="9">
        <f t="shared" si="312"/>
        <v>23.10144927536232</v>
      </c>
      <c r="Q3332" s="10" t="str">
        <f t="shared" si="313"/>
        <v>theater</v>
      </c>
      <c r="R3332" s="10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4"/>
        <v>104.52</v>
      </c>
      <c r="P3333" s="9">
        <f t="shared" si="312"/>
        <v>80.400000000000006</v>
      </c>
      <c r="Q3333" s="10" t="str">
        <f t="shared" si="313"/>
        <v>theater</v>
      </c>
      <c r="R3333" s="10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4"/>
        <v>100</v>
      </c>
      <c r="P3334" s="9">
        <f t="shared" si="312"/>
        <v>72.289156626506028</v>
      </c>
      <c r="Q3334" s="10" t="str">
        <f t="shared" si="313"/>
        <v>theater</v>
      </c>
      <c r="R3334" s="10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4"/>
        <v>104.57142857142858</v>
      </c>
      <c r="P3335" s="9">
        <f t="shared" si="312"/>
        <v>32.972972972972975</v>
      </c>
      <c r="Q3335" s="10" t="str">
        <f t="shared" si="313"/>
        <v>theater</v>
      </c>
      <c r="R3335" s="10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4"/>
        <v>138.62051149573753</v>
      </c>
      <c r="P3336" s="9">
        <f t="shared" si="312"/>
        <v>116.65217391304348</v>
      </c>
      <c r="Q3336" s="10" t="str">
        <f t="shared" si="313"/>
        <v>theater</v>
      </c>
      <c r="R3336" s="10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4"/>
        <v>100.32000000000001</v>
      </c>
      <c r="P3337" s="9">
        <f t="shared" si="312"/>
        <v>79.61904761904762</v>
      </c>
      <c r="Q3337" s="10" t="str">
        <f t="shared" si="313"/>
        <v>theater</v>
      </c>
      <c r="R3337" s="10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4"/>
        <v>100</v>
      </c>
      <c r="P3338" s="9">
        <f t="shared" si="312"/>
        <v>27.777777777777779</v>
      </c>
      <c r="Q3338" s="10" t="str">
        <f t="shared" si="313"/>
        <v>theater</v>
      </c>
      <c r="R3338" s="10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4"/>
        <v>110.2</v>
      </c>
      <c r="P3339" s="9">
        <f t="shared" si="312"/>
        <v>81.029411764705884</v>
      </c>
      <c r="Q3339" s="10" t="str">
        <f t="shared" si="313"/>
        <v>theater</v>
      </c>
      <c r="R3339" s="10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4"/>
        <v>102.18</v>
      </c>
      <c r="P3340" s="9">
        <f t="shared" si="312"/>
        <v>136.84821428571428</v>
      </c>
      <c r="Q3340" s="10" t="str">
        <f t="shared" si="313"/>
        <v>theater</v>
      </c>
      <c r="R3340" s="1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4"/>
        <v>104.35000000000001</v>
      </c>
      <c r="P3341" s="9">
        <f t="shared" si="312"/>
        <v>177.61702127659575</v>
      </c>
      <c r="Q3341" s="10" t="str">
        <f t="shared" si="313"/>
        <v>theater</v>
      </c>
      <c r="R3341" s="10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4"/>
        <v>138.16666666666666</v>
      </c>
      <c r="P3342" s="9">
        <f t="shared" si="312"/>
        <v>109.07894736842105</v>
      </c>
      <c r="Q3342" s="10" t="str">
        <f t="shared" si="313"/>
        <v>theater</v>
      </c>
      <c r="R3342" s="10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4"/>
        <v>100</v>
      </c>
      <c r="P3343" s="9">
        <f t="shared" si="312"/>
        <v>119.64285714285714</v>
      </c>
      <c r="Q3343" s="10" t="str">
        <f t="shared" si="313"/>
        <v>theater</v>
      </c>
      <c r="R3343" s="10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4"/>
        <v>101.66666666666666</v>
      </c>
      <c r="P3344" s="9">
        <f t="shared" si="312"/>
        <v>78.205128205128204</v>
      </c>
      <c r="Q3344" s="10" t="str">
        <f t="shared" si="313"/>
        <v>theater</v>
      </c>
      <c r="R3344" s="10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4"/>
        <v>171.42857142857142</v>
      </c>
      <c r="P3345" s="9">
        <f t="shared" si="312"/>
        <v>52.173913043478258</v>
      </c>
      <c r="Q3345" s="10" t="str">
        <f t="shared" si="313"/>
        <v>theater</v>
      </c>
      <c r="R3345" s="10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4"/>
        <v>101.44444444444444</v>
      </c>
      <c r="P3346" s="9">
        <f t="shared" si="312"/>
        <v>114.125</v>
      </c>
      <c r="Q3346" s="10" t="str">
        <f t="shared" si="313"/>
        <v>theater</v>
      </c>
      <c r="R3346" s="10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4"/>
        <v>130</v>
      </c>
      <c r="P3347" s="9">
        <f t="shared" si="312"/>
        <v>50</v>
      </c>
      <c r="Q3347" s="10" t="str">
        <f t="shared" si="313"/>
        <v>theater</v>
      </c>
      <c r="R3347" s="10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4"/>
        <v>110.00000000000001</v>
      </c>
      <c r="P3348" s="9">
        <f t="shared" si="312"/>
        <v>91.666666666666671</v>
      </c>
      <c r="Q3348" s="10" t="str">
        <f t="shared" si="313"/>
        <v>theater</v>
      </c>
      <c r="R3348" s="10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4"/>
        <v>119.44999999999999</v>
      </c>
      <c r="P3349" s="9">
        <f t="shared" si="312"/>
        <v>108.59090909090909</v>
      </c>
      <c r="Q3349" s="10" t="str">
        <f t="shared" si="313"/>
        <v>theater</v>
      </c>
      <c r="R3349" s="10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4"/>
        <v>100.2909090909091</v>
      </c>
      <c r="P3350" s="9">
        <f t="shared" si="312"/>
        <v>69.822784810126578</v>
      </c>
      <c r="Q3350" s="10" t="str">
        <f t="shared" si="313"/>
        <v>theater</v>
      </c>
      <c r="R3350" s="1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4"/>
        <v>153.4</v>
      </c>
      <c r="P3351" s="9">
        <f t="shared" si="312"/>
        <v>109.57142857142857</v>
      </c>
      <c r="Q3351" s="10" t="str">
        <f t="shared" si="313"/>
        <v>theater</v>
      </c>
      <c r="R3351" s="10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4"/>
        <v>104.42857142857143</v>
      </c>
      <c r="P3352" s="9">
        <f t="shared" si="312"/>
        <v>71.666666666666671</v>
      </c>
      <c r="Q3352" s="10" t="str">
        <f t="shared" si="313"/>
        <v>theater</v>
      </c>
      <c r="R3352" s="10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4"/>
        <v>101.1</v>
      </c>
      <c r="P3353" s="9">
        <f t="shared" si="312"/>
        <v>93.611111111111114</v>
      </c>
      <c r="Q3353" s="10" t="str">
        <f t="shared" si="313"/>
        <v>theater</v>
      </c>
      <c r="R3353" s="10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4"/>
        <v>107.52</v>
      </c>
      <c r="P3354" s="9">
        <f t="shared" si="312"/>
        <v>76.8</v>
      </c>
      <c r="Q3354" s="10" t="str">
        <f t="shared" si="313"/>
        <v>theater</v>
      </c>
      <c r="R3354" s="10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4"/>
        <v>315</v>
      </c>
      <c r="P3355" s="9">
        <f t="shared" si="312"/>
        <v>35.795454545454547</v>
      </c>
      <c r="Q3355" s="10" t="str">
        <f t="shared" si="313"/>
        <v>theater</v>
      </c>
      <c r="R3355" s="10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4"/>
        <v>101.93333333333334</v>
      </c>
      <c r="P3356" s="9">
        <f t="shared" si="312"/>
        <v>55.6</v>
      </c>
      <c r="Q3356" s="10" t="str">
        <f t="shared" si="313"/>
        <v>theater</v>
      </c>
      <c r="R3356" s="10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4"/>
        <v>126.28571428571429</v>
      </c>
      <c r="P3357" s="9">
        <f t="shared" si="312"/>
        <v>147.33333333333334</v>
      </c>
      <c r="Q3357" s="10" t="str">
        <f t="shared" si="313"/>
        <v>theater</v>
      </c>
      <c r="R3357" s="10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4"/>
        <v>101.4</v>
      </c>
      <c r="P3358" s="9">
        <f t="shared" si="312"/>
        <v>56.333333333333336</v>
      </c>
      <c r="Q3358" s="10" t="str">
        <f t="shared" si="313"/>
        <v>theater</v>
      </c>
      <c r="R3358" s="10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4"/>
        <v>101</v>
      </c>
      <c r="P3359" s="9">
        <f t="shared" si="312"/>
        <v>96.19047619047619</v>
      </c>
      <c r="Q3359" s="10" t="str">
        <f t="shared" si="313"/>
        <v>theater</v>
      </c>
      <c r="R3359" s="10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4"/>
        <v>102.99000000000001</v>
      </c>
      <c r="P3360" s="9">
        <f t="shared" si="312"/>
        <v>63.574074074074076</v>
      </c>
      <c r="Q3360" s="10" t="str">
        <f t="shared" si="313"/>
        <v>theater</v>
      </c>
      <c r="R3360" s="1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4"/>
        <v>106.25</v>
      </c>
      <c r="P3361" s="9">
        <f t="shared" si="312"/>
        <v>184.78260869565219</v>
      </c>
      <c r="Q3361" s="10" t="str">
        <f t="shared" si="313"/>
        <v>theater</v>
      </c>
      <c r="R3361" s="10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4"/>
        <v>101.37777777777779</v>
      </c>
      <c r="P3362" s="9">
        <f t="shared" si="312"/>
        <v>126.72222222222223</v>
      </c>
      <c r="Q3362" s="10" t="str">
        <f t="shared" si="313"/>
        <v>theater</v>
      </c>
      <c r="R3362" s="10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4"/>
        <v>113.46000000000001</v>
      </c>
      <c r="P3363" s="9">
        <f t="shared" si="312"/>
        <v>83.42647058823529</v>
      </c>
      <c r="Q3363" s="10" t="str">
        <f t="shared" si="313"/>
        <v>theater</v>
      </c>
      <c r="R3363" s="10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4"/>
        <v>218.00000000000003</v>
      </c>
      <c r="P3364" s="9">
        <f t="shared" si="312"/>
        <v>54.5</v>
      </c>
      <c r="Q3364" s="10" t="str">
        <f t="shared" si="313"/>
        <v>theater</v>
      </c>
      <c r="R3364" s="10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4"/>
        <v>101.41935483870968</v>
      </c>
      <c r="P3365" s="9">
        <f t="shared" si="312"/>
        <v>302.30769230769232</v>
      </c>
      <c r="Q3365" s="10" t="str">
        <f t="shared" si="313"/>
        <v>theater</v>
      </c>
      <c r="R3365" s="10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4"/>
        <v>105.93333333333332</v>
      </c>
      <c r="P3366" s="9">
        <f t="shared" si="312"/>
        <v>44.138888888888886</v>
      </c>
      <c r="Q3366" s="10" t="str">
        <f t="shared" si="313"/>
        <v>theater</v>
      </c>
      <c r="R3366" s="10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4"/>
        <v>104</v>
      </c>
      <c r="P3367" s="9">
        <f t="shared" si="312"/>
        <v>866.66666666666663</v>
      </c>
      <c r="Q3367" s="10" t="str">
        <f t="shared" si="313"/>
        <v>theater</v>
      </c>
      <c r="R3367" s="10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4"/>
        <v>221</v>
      </c>
      <c r="P3368" s="9">
        <f t="shared" si="312"/>
        <v>61.388888888888886</v>
      </c>
      <c r="Q3368" s="10" t="str">
        <f t="shared" si="313"/>
        <v>theater</v>
      </c>
      <c r="R3368" s="10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4"/>
        <v>118.66666666666667</v>
      </c>
      <c r="P3369" s="9">
        <f t="shared" si="312"/>
        <v>29.666666666666668</v>
      </c>
      <c r="Q3369" s="10" t="str">
        <f t="shared" si="313"/>
        <v>theater</v>
      </c>
      <c r="R3369" s="10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4"/>
        <v>104.60000000000001</v>
      </c>
      <c r="P3370" s="9">
        <f t="shared" si="312"/>
        <v>45.478260869565219</v>
      </c>
      <c r="Q3370" s="10" t="str">
        <f t="shared" si="313"/>
        <v>theater</v>
      </c>
      <c r="R3370" s="1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4"/>
        <v>103.89999999999999</v>
      </c>
      <c r="P3371" s="9">
        <f t="shared" si="312"/>
        <v>96.203703703703709</v>
      </c>
      <c r="Q3371" s="10" t="str">
        <f t="shared" si="313"/>
        <v>theater</v>
      </c>
      <c r="R3371" s="10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4"/>
        <v>117.73333333333333</v>
      </c>
      <c r="P3372" s="9">
        <f t="shared" si="312"/>
        <v>67.92307692307692</v>
      </c>
      <c r="Q3372" s="10" t="str">
        <f t="shared" si="313"/>
        <v>theater</v>
      </c>
      <c r="R3372" s="10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4"/>
        <v>138.5</v>
      </c>
      <c r="P3373" s="9">
        <f t="shared" si="312"/>
        <v>30.777777777777779</v>
      </c>
      <c r="Q3373" s="10" t="str">
        <f t="shared" si="313"/>
        <v>theater</v>
      </c>
      <c r="R3373" s="10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4"/>
        <v>103.49999999999999</v>
      </c>
      <c r="P3374" s="9">
        <f t="shared" si="312"/>
        <v>38.333333333333336</v>
      </c>
      <c r="Q3374" s="10" t="str">
        <f t="shared" si="313"/>
        <v>theater</v>
      </c>
      <c r="R3374" s="10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4"/>
        <v>100.25</v>
      </c>
      <c r="P3375" s="9">
        <f t="shared" si="312"/>
        <v>66.833333333333329</v>
      </c>
      <c r="Q3375" s="10" t="str">
        <f t="shared" si="313"/>
        <v>theater</v>
      </c>
      <c r="R3375" s="10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4"/>
        <v>106.57142857142856</v>
      </c>
      <c r="P3376" s="9">
        <f t="shared" si="312"/>
        <v>71.730769230769226</v>
      </c>
      <c r="Q3376" s="10" t="str">
        <f t="shared" si="313"/>
        <v>theater</v>
      </c>
      <c r="R3376" s="10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4"/>
        <v>100</v>
      </c>
      <c r="P3377" s="9">
        <f t="shared" si="312"/>
        <v>176.47058823529412</v>
      </c>
      <c r="Q3377" s="10" t="str">
        <f t="shared" si="313"/>
        <v>theater</v>
      </c>
      <c r="R3377" s="10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4"/>
        <v>100.01249999999999</v>
      </c>
      <c r="P3378" s="9">
        <f t="shared" si="312"/>
        <v>421.10526315789474</v>
      </c>
      <c r="Q3378" s="10" t="str">
        <f t="shared" si="313"/>
        <v>theater</v>
      </c>
      <c r="R3378" s="10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4"/>
        <v>101.05</v>
      </c>
      <c r="P3379" s="9">
        <f t="shared" si="312"/>
        <v>104.98701298701299</v>
      </c>
      <c r="Q3379" s="10" t="str">
        <f t="shared" si="313"/>
        <v>theater</v>
      </c>
      <c r="R3379" s="10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4"/>
        <v>107.63636363636364</v>
      </c>
      <c r="P3380" s="9">
        <f t="shared" si="312"/>
        <v>28.19047619047619</v>
      </c>
      <c r="Q3380" s="10" t="str">
        <f t="shared" si="313"/>
        <v>theater</v>
      </c>
      <c r="R3380" s="1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4"/>
        <v>103.64999999999999</v>
      </c>
      <c r="P3381" s="9">
        <f t="shared" si="312"/>
        <v>54.55263157894737</v>
      </c>
      <c r="Q3381" s="10" t="str">
        <f t="shared" si="313"/>
        <v>theater</v>
      </c>
      <c r="R3381" s="10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4"/>
        <v>104.43333333333334</v>
      </c>
      <c r="P3382" s="9">
        <f t="shared" si="312"/>
        <v>111.89285714285714</v>
      </c>
      <c r="Q3382" s="10" t="str">
        <f t="shared" si="313"/>
        <v>theater</v>
      </c>
      <c r="R3382" s="10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4"/>
        <v>102.25</v>
      </c>
      <c r="P3383" s="9">
        <f t="shared" si="312"/>
        <v>85.208333333333329</v>
      </c>
      <c r="Q3383" s="10" t="str">
        <f t="shared" si="313"/>
        <v>theater</v>
      </c>
      <c r="R3383" s="10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4"/>
        <v>100.74285714285713</v>
      </c>
      <c r="P3384" s="9">
        <f t="shared" si="312"/>
        <v>76.652173913043484</v>
      </c>
      <c r="Q3384" s="10" t="str">
        <f t="shared" si="313"/>
        <v>theater</v>
      </c>
      <c r="R3384" s="10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4"/>
        <v>111.71428571428572</v>
      </c>
      <c r="P3385" s="9">
        <f t="shared" si="312"/>
        <v>65.166666666666671</v>
      </c>
      <c r="Q3385" s="10" t="str">
        <f t="shared" si="313"/>
        <v>theater</v>
      </c>
      <c r="R3385" s="10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4"/>
        <v>100.01100000000001</v>
      </c>
      <c r="P3386" s="9">
        <f t="shared" si="312"/>
        <v>93.760312499999998</v>
      </c>
      <c r="Q3386" s="10" t="str">
        <f t="shared" si="313"/>
        <v>theater</v>
      </c>
      <c r="R3386" s="10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4"/>
        <v>100</v>
      </c>
      <c r="P3387" s="9">
        <f t="shared" si="312"/>
        <v>133.33333333333334</v>
      </c>
      <c r="Q3387" s="10" t="str">
        <f t="shared" si="313"/>
        <v>theater</v>
      </c>
      <c r="R3387" s="10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4"/>
        <v>105</v>
      </c>
      <c r="P3388" s="9">
        <f t="shared" si="312"/>
        <v>51.219512195121951</v>
      </c>
      <c r="Q3388" s="10" t="str">
        <f t="shared" si="313"/>
        <v>theater</v>
      </c>
      <c r="R3388" s="10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4"/>
        <v>116.86666666666667</v>
      </c>
      <c r="P3389" s="9">
        <f t="shared" si="312"/>
        <v>100.17142857142858</v>
      </c>
      <c r="Q3389" s="10" t="str">
        <f t="shared" si="313"/>
        <v>theater</v>
      </c>
      <c r="R3389" s="10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4"/>
        <v>103.8</v>
      </c>
      <c r="P3390" s="9">
        <f t="shared" si="312"/>
        <v>34.6</v>
      </c>
      <c r="Q3390" s="10" t="str">
        <f t="shared" si="313"/>
        <v>theater</v>
      </c>
      <c r="R3390" s="1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4"/>
        <v>114.5</v>
      </c>
      <c r="P3391" s="9">
        <f t="shared" si="312"/>
        <v>184.67741935483872</v>
      </c>
      <c r="Q3391" s="10" t="str">
        <f t="shared" si="313"/>
        <v>theater</v>
      </c>
      <c r="R3391" s="10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4"/>
        <v>102.4</v>
      </c>
      <c r="P3392" s="9">
        <f t="shared" si="312"/>
        <v>69.818181818181813</v>
      </c>
      <c r="Q3392" s="10" t="str">
        <f t="shared" si="313"/>
        <v>theater</v>
      </c>
      <c r="R3392" s="10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4"/>
        <v>223</v>
      </c>
      <c r="P3393" s="9">
        <f t="shared" si="312"/>
        <v>61.944444444444443</v>
      </c>
      <c r="Q3393" s="10" t="str">
        <f t="shared" si="313"/>
        <v>theater</v>
      </c>
      <c r="R3393" s="10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4"/>
        <v>100</v>
      </c>
      <c r="P3394" s="9">
        <f t="shared" ref="P3394:P3457" si="318">AVERAGE(PLEDGED/BACKERS_COUNT)</f>
        <v>41.666666666666664</v>
      </c>
      <c r="Q3394" s="10" t="str">
        <f t="shared" ref="Q3394:Q3457" si="319">LEFT(N3394,FIND("/",N3394)-1)</f>
        <v>theater</v>
      </c>
      <c r="R3394" s="10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20">(E3395/D3395)*100</f>
        <v>105.80000000000001</v>
      </c>
      <c r="P3395" s="9">
        <f t="shared" si="318"/>
        <v>36.06818181818182</v>
      </c>
      <c r="Q3395" s="10" t="str">
        <f t="shared" si="319"/>
        <v>theater</v>
      </c>
      <c r="R3395" s="10" t="str">
        <f t="shared" ref="R3395:R3458" si="321">RIGHT(N3395, LEN(N3395)-FIND("/", 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20"/>
        <v>142.36363636363635</v>
      </c>
      <c r="P3396" s="9">
        <f t="shared" si="318"/>
        <v>29</v>
      </c>
      <c r="Q3396" s="10" t="str">
        <f t="shared" si="319"/>
        <v>theater</v>
      </c>
      <c r="R3396" s="10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20"/>
        <v>184</v>
      </c>
      <c r="P3397" s="9">
        <f t="shared" si="318"/>
        <v>24.210526315789473</v>
      </c>
      <c r="Q3397" s="10" t="str">
        <f t="shared" si="319"/>
        <v>theater</v>
      </c>
      <c r="R3397" s="10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20"/>
        <v>104.33333333333333</v>
      </c>
      <c r="P3398" s="9">
        <f t="shared" si="318"/>
        <v>55.892857142857146</v>
      </c>
      <c r="Q3398" s="10" t="str">
        <f t="shared" si="319"/>
        <v>theater</v>
      </c>
      <c r="R3398" s="10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20"/>
        <v>112.00000000000001</v>
      </c>
      <c r="P3399" s="9">
        <f t="shared" si="318"/>
        <v>11.666666666666666</v>
      </c>
      <c r="Q3399" s="10" t="str">
        <f t="shared" si="319"/>
        <v>theater</v>
      </c>
      <c r="R3399" s="10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20"/>
        <v>111.07499999999999</v>
      </c>
      <c r="P3400" s="9">
        <f t="shared" si="318"/>
        <v>68.353846153846149</v>
      </c>
      <c r="Q3400" s="10" t="str">
        <f t="shared" si="319"/>
        <v>theater</v>
      </c>
      <c r="R3400" s="1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20"/>
        <v>103.75000000000001</v>
      </c>
      <c r="P3401" s="9">
        <f t="shared" si="318"/>
        <v>27.065217391304348</v>
      </c>
      <c r="Q3401" s="10" t="str">
        <f t="shared" si="319"/>
        <v>theater</v>
      </c>
      <c r="R3401" s="10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20"/>
        <v>100.41</v>
      </c>
      <c r="P3402" s="9">
        <f t="shared" si="318"/>
        <v>118.12941176470588</v>
      </c>
      <c r="Q3402" s="10" t="str">
        <f t="shared" si="319"/>
        <v>theater</v>
      </c>
      <c r="R3402" s="10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20"/>
        <v>101.86206896551724</v>
      </c>
      <c r="P3403" s="9">
        <f t="shared" si="318"/>
        <v>44.757575757575758</v>
      </c>
      <c r="Q3403" s="10" t="str">
        <f t="shared" si="319"/>
        <v>theater</v>
      </c>
      <c r="R3403" s="10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20"/>
        <v>109.76666666666665</v>
      </c>
      <c r="P3404" s="9">
        <f t="shared" si="318"/>
        <v>99.787878787878782</v>
      </c>
      <c r="Q3404" s="10" t="str">
        <f t="shared" si="319"/>
        <v>theater</v>
      </c>
      <c r="R3404" s="10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20"/>
        <v>100</v>
      </c>
      <c r="P3405" s="9">
        <f t="shared" si="318"/>
        <v>117.64705882352941</v>
      </c>
      <c r="Q3405" s="10" t="str">
        <f t="shared" si="319"/>
        <v>theater</v>
      </c>
      <c r="R3405" s="10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20"/>
        <v>122</v>
      </c>
      <c r="P3406" s="9">
        <f t="shared" si="318"/>
        <v>203.33333333333334</v>
      </c>
      <c r="Q3406" s="10" t="str">
        <f t="shared" si="319"/>
        <v>theater</v>
      </c>
      <c r="R3406" s="10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20"/>
        <v>137.57142857142856</v>
      </c>
      <c r="P3407" s="9">
        <f t="shared" si="318"/>
        <v>28.323529411764707</v>
      </c>
      <c r="Q3407" s="10" t="str">
        <f t="shared" si="319"/>
        <v>theater</v>
      </c>
      <c r="R3407" s="10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20"/>
        <v>100.31000000000002</v>
      </c>
      <c r="P3408" s="9">
        <f t="shared" si="318"/>
        <v>110.23076923076923</v>
      </c>
      <c r="Q3408" s="10" t="str">
        <f t="shared" si="319"/>
        <v>theater</v>
      </c>
      <c r="R3408" s="10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20"/>
        <v>107.1</v>
      </c>
      <c r="P3409" s="9">
        <f t="shared" si="318"/>
        <v>31.970149253731343</v>
      </c>
      <c r="Q3409" s="10" t="str">
        <f t="shared" si="319"/>
        <v>theater</v>
      </c>
      <c r="R3409" s="10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20"/>
        <v>211</v>
      </c>
      <c r="P3410" s="9">
        <f t="shared" si="318"/>
        <v>58.611111111111114</v>
      </c>
      <c r="Q3410" s="10" t="str">
        <f t="shared" si="319"/>
        <v>theater</v>
      </c>
      <c r="R3410" s="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20"/>
        <v>123.6</v>
      </c>
      <c r="P3411" s="9">
        <f t="shared" si="318"/>
        <v>29.428571428571427</v>
      </c>
      <c r="Q3411" s="10" t="str">
        <f t="shared" si="319"/>
        <v>theater</v>
      </c>
      <c r="R3411" s="10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20"/>
        <v>108.5</v>
      </c>
      <c r="P3412" s="9">
        <f t="shared" si="318"/>
        <v>81.375</v>
      </c>
      <c r="Q3412" s="10" t="str">
        <f t="shared" si="319"/>
        <v>theater</v>
      </c>
      <c r="R3412" s="10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20"/>
        <v>103.56666666666668</v>
      </c>
      <c r="P3413" s="9">
        <f t="shared" si="318"/>
        <v>199.16666666666666</v>
      </c>
      <c r="Q3413" s="10" t="str">
        <f t="shared" si="319"/>
        <v>theater</v>
      </c>
      <c r="R3413" s="10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20"/>
        <v>100</v>
      </c>
      <c r="P3414" s="9">
        <f t="shared" si="318"/>
        <v>115.38461538461539</v>
      </c>
      <c r="Q3414" s="10" t="str">
        <f t="shared" si="319"/>
        <v>theater</v>
      </c>
      <c r="R3414" s="10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20"/>
        <v>130</v>
      </c>
      <c r="P3415" s="9">
        <f t="shared" si="318"/>
        <v>46.428571428571431</v>
      </c>
      <c r="Q3415" s="10" t="str">
        <f t="shared" si="319"/>
        <v>theater</v>
      </c>
      <c r="R3415" s="10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20"/>
        <v>103.49999999999999</v>
      </c>
      <c r="P3416" s="9">
        <f t="shared" si="318"/>
        <v>70.568181818181813</v>
      </c>
      <c r="Q3416" s="10" t="str">
        <f t="shared" si="319"/>
        <v>theater</v>
      </c>
      <c r="R3416" s="10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20"/>
        <v>100</v>
      </c>
      <c r="P3417" s="9">
        <f t="shared" si="318"/>
        <v>22.222222222222221</v>
      </c>
      <c r="Q3417" s="10" t="str">
        <f t="shared" si="319"/>
        <v>theater</v>
      </c>
      <c r="R3417" s="10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20"/>
        <v>119.6</v>
      </c>
      <c r="P3418" s="9">
        <f t="shared" si="318"/>
        <v>159.46666666666667</v>
      </c>
      <c r="Q3418" s="10" t="str">
        <f t="shared" si="319"/>
        <v>theater</v>
      </c>
      <c r="R3418" s="10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20"/>
        <v>100.00058823529412</v>
      </c>
      <c r="P3419" s="9">
        <f t="shared" si="318"/>
        <v>37.777999999999999</v>
      </c>
      <c r="Q3419" s="10" t="str">
        <f t="shared" si="319"/>
        <v>theater</v>
      </c>
      <c r="R3419" s="10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20"/>
        <v>100.875</v>
      </c>
      <c r="P3420" s="9">
        <f t="shared" si="318"/>
        <v>72.053571428571431</v>
      </c>
      <c r="Q3420" s="10" t="str">
        <f t="shared" si="319"/>
        <v>theater</v>
      </c>
      <c r="R3420" s="1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20"/>
        <v>106.54545454545455</v>
      </c>
      <c r="P3421" s="9">
        <f t="shared" si="318"/>
        <v>63.695652173913047</v>
      </c>
      <c r="Q3421" s="10" t="str">
        <f t="shared" si="319"/>
        <v>theater</v>
      </c>
      <c r="R3421" s="10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20"/>
        <v>138</v>
      </c>
      <c r="P3422" s="9">
        <f t="shared" si="318"/>
        <v>28.411764705882351</v>
      </c>
      <c r="Q3422" s="10" t="str">
        <f t="shared" si="319"/>
        <v>theater</v>
      </c>
      <c r="R3422" s="10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20"/>
        <v>101.15</v>
      </c>
      <c r="P3423" s="9">
        <f t="shared" si="318"/>
        <v>103.21428571428571</v>
      </c>
      <c r="Q3423" s="10" t="str">
        <f t="shared" si="319"/>
        <v>theater</v>
      </c>
      <c r="R3423" s="10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20"/>
        <v>109.1</v>
      </c>
      <c r="P3424" s="9">
        <f t="shared" si="318"/>
        <v>71.152173913043484</v>
      </c>
      <c r="Q3424" s="10" t="str">
        <f t="shared" si="319"/>
        <v>theater</v>
      </c>
      <c r="R3424" s="10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20"/>
        <v>140</v>
      </c>
      <c r="P3425" s="9">
        <f t="shared" si="318"/>
        <v>35</v>
      </c>
      <c r="Q3425" s="10" t="str">
        <f t="shared" si="319"/>
        <v>theater</v>
      </c>
      <c r="R3425" s="10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20"/>
        <v>103.58333333333334</v>
      </c>
      <c r="P3426" s="9">
        <f t="shared" si="318"/>
        <v>81.776315789473685</v>
      </c>
      <c r="Q3426" s="10" t="str">
        <f t="shared" si="319"/>
        <v>theater</v>
      </c>
      <c r="R3426" s="10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20"/>
        <v>102.97033333333331</v>
      </c>
      <c r="P3427" s="9">
        <f t="shared" si="318"/>
        <v>297.02980769230766</v>
      </c>
      <c r="Q3427" s="10" t="str">
        <f t="shared" si="319"/>
        <v>theater</v>
      </c>
      <c r="R3427" s="10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20"/>
        <v>108.13333333333333</v>
      </c>
      <c r="P3428" s="9">
        <f t="shared" si="318"/>
        <v>46.609195402298852</v>
      </c>
      <c r="Q3428" s="10" t="str">
        <f t="shared" si="319"/>
        <v>theater</v>
      </c>
      <c r="R3428" s="10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20"/>
        <v>100</v>
      </c>
      <c r="P3429" s="9">
        <f t="shared" si="318"/>
        <v>51.724137931034484</v>
      </c>
      <c r="Q3429" s="10" t="str">
        <f t="shared" si="319"/>
        <v>theater</v>
      </c>
      <c r="R3429" s="10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20"/>
        <v>102.75000000000001</v>
      </c>
      <c r="P3430" s="9">
        <f t="shared" si="318"/>
        <v>40.294117647058826</v>
      </c>
      <c r="Q3430" s="10" t="str">
        <f t="shared" si="319"/>
        <v>theater</v>
      </c>
      <c r="R3430" s="1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20"/>
        <v>130</v>
      </c>
      <c r="P3431" s="9">
        <f t="shared" si="318"/>
        <v>16.25</v>
      </c>
      <c r="Q3431" s="10" t="str">
        <f t="shared" si="319"/>
        <v>theater</v>
      </c>
      <c r="R3431" s="10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20"/>
        <v>108.54949999999999</v>
      </c>
      <c r="P3432" s="9">
        <f t="shared" si="318"/>
        <v>30.152638888888887</v>
      </c>
      <c r="Q3432" s="10" t="str">
        <f t="shared" si="319"/>
        <v>theater</v>
      </c>
      <c r="R3432" s="10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20"/>
        <v>100</v>
      </c>
      <c r="P3433" s="9">
        <f t="shared" si="318"/>
        <v>95.238095238095241</v>
      </c>
      <c r="Q3433" s="10" t="str">
        <f t="shared" si="319"/>
        <v>theater</v>
      </c>
      <c r="R3433" s="10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20"/>
        <v>109.65</v>
      </c>
      <c r="P3434" s="9">
        <f t="shared" si="318"/>
        <v>52.214285714285715</v>
      </c>
      <c r="Q3434" s="10" t="str">
        <f t="shared" si="319"/>
        <v>theater</v>
      </c>
      <c r="R3434" s="10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20"/>
        <v>100.26315789473684</v>
      </c>
      <c r="P3435" s="9">
        <f t="shared" si="318"/>
        <v>134.1549295774648</v>
      </c>
      <c r="Q3435" s="10" t="str">
        <f t="shared" si="319"/>
        <v>theater</v>
      </c>
      <c r="R3435" s="10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20"/>
        <v>105.55000000000001</v>
      </c>
      <c r="P3436" s="9">
        <f t="shared" si="318"/>
        <v>62.827380952380949</v>
      </c>
      <c r="Q3436" s="10" t="str">
        <f t="shared" si="319"/>
        <v>theater</v>
      </c>
      <c r="R3436" s="10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20"/>
        <v>112.00000000000001</v>
      </c>
      <c r="P3437" s="9">
        <f t="shared" si="318"/>
        <v>58.94736842105263</v>
      </c>
      <c r="Q3437" s="10" t="str">
        <f t="shared" si="319"/>
        <v>theater</v>
      </c>
      <c r="R3437" s="10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20"/>
        <v>105.89999999999999</v>
      </c>
      <c r="P3438" s="9">
        <f t="shared" si="318"/>
        <v>143.1081081081081</v>
      </c>
      <c r="Q3438" s="10" t="str">
        <f t="shared" si="319"/>
        <v>theater</v>
      </c>
      <c r="R3438" s="10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20"/>
        <v>101</v>
      </c>
      <c r="P3439" s="9">
        <f t="shared" si="318"/>
        <v>84.166666666666671</v>
      </c>
      <c r="Q3439" s="10" t="str">
        <f t="shared" si="319"/>
        <v>theater</v>
      </c>
      <c r="R3439" s="10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20"/>
        <v>104.2</v>
      </c>
      <c r="P3440" s="9">
        <f t="shared" si="318"/>
        <v>186.07142857142858</v>
      </c>
      <c r="Q3440" s="10" t="str">
        <f t="shared" si="319"/>
        <v>theater</v>
      </c>
      <c r="R3440" s="1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20"/>
        <v>134.67833333333334</v>
      </c>
      <c r="P3441" s="9">
        <f t="shared" si="318"/>
        <v>89.785555555555561</v>
      </c>
      <c r="Q3441" s="10" t="str">
        <f t="shared" si="319"/>
        <v>theater</v>
      </c>
      <c r="R3441" s="10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20"/>
        <v>105.2184</v>
      </c>
      <c r="P3442" s="9">
        <f t="shared" si="318"/>
        <v>64.157560975609755</v>
      </c>
      <c r="Q3442" s="10" t="str">
        <f t="shared" si="319"/>
        <v>theater</v>
      </c>
      <c r="R3442" s="10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20"/>
        <v>102.60000000000001</v>
      </c>
      <c r="P3443" s="9">
        <f t="shared" si="318"/>
        <v>59.651162790697676</v>
      </c>
      <c r="Q3443" s="10" t="str">
        <f t="shared" si="319"/>
        <v>theater</v>
      </c>
      <c r="R3443" s="10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20"/>
        <v>100</v>
      </c>
      <c r="P3444" s="9">
        <f t="shared" si="318"/>
        <v>31.25</v>
      </c>
      <c r="Q3444" s="10" t="str">
        <f t="shared" si="319"/>
        <v>theater</v>
      </c>
      <c r="R3444" s="10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20"/>
        <v>185.5</v>
      </c>
      <c r="P3445" s="9">
        <f t="shared" si="318"/>
        <v>41.222222222222221</v>
      </c>
      <c r="Q3445" s="10" t="str">
        <f t="shared" si="319"/>
        <v>theater</v>
      </c>
      <c r="R3445" s="10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20"/>
        <v>289</v>
      </c>
      <c r="P3446" s="9">
        <f t="shared" si="318"/>
        <v>43.35</v>
      </c>
      <c r="Q3446" s="10" t="str">
        <f t="shared" si="319"/>
        <v>theater</v>
      </c>
      <c r="R3446" s="10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20"/>
        <v>100</v>
      </c>
      <c r="P3447" s="9">
        <f t="shared" si="318"/>
        <v>64.516129032258064</v>
      </c>
      <c r="Q3447" s="10" t="str">
        <f t="shared" si="319"/>
        <v>theater</v>
      </c>
      <c r="R3447" s="10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20"/>
        <v>108.2</v>
      </c>
      <c r="P3448" s="9">
        <f t="shared" si="318"/>
        <v>43.28</v>
      </c>
      <c r="Q3448" s="10" t="str">
        <f t="shared" si="319"/>
        <v>theater</v>
      </c>
      <c r="R3448" s="10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20"/>
        <v>107.80000000000001</v>
      </c>
      <c r="P3449" s="9">
        <f t="shared" si="318"/>
        <v>77</v>
      </c>
      <c r="Q3449" s="10" t="str">
        <f t="shared" si="319"/>
        <v>theater</v>
      </c>
      <c r="R3449" s="10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0"/>
        <v>109.76190476190477</v>
      </c>
      <c r="P3450" s="9">
        <f t="shared" si="318"/>
        <v>51.222222222222221</v>
      </c>
      <c r="Q3450" s="10" t="str">
        <f t="shared" si="319"/>
        <v>theater</v>
      </c>
      <c r="R3450" s="1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0"/>
        <v>170.625</v>
      </c>
      <c r="P3451" s="9">
        <f t="shared" si="318"/>
        <v>68.25</v>
      </c>
      <c r="Q3451" s="10" t="str">
        <f t="shared" si="319"/>
        <v>theater</v>
      </c>
      <c r="R3451" s="10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0"/>
        <v>152</v>
      </c>
      <c r="P3452" s="9">
        <f t="shared" si="318"/>
        <v>19.487179487179485</v>
      </c>
      <c r="Q3452" s="10" t="str">
        <f t="shared" si="319"/>
        <v>theater</v>
      </c>
      <c r="R3452" s="10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0"/>
        <v>101.23076923076924</v>
      </c>
      <c r="P3453" s="9">
        <f t="shared" si="318"/>
        <v>41.125</v>
      </c>
      <c r="Q3453" s="10" t="str">
        <f t="shared" si="319"/>
        <v>theater</v>
      </c>
      <c r="R3453" s="10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0"/>
        <v>153.19999999999999</v>
      </c>
      <c r="P3454" s="9">
        <f t="shared" si="318"/>
        <v>41.405405405405403</v>
      </c>
      <c r="Q3454" s="10" t="str">
        <f t="shared" si="319"/>
        <v>theater</v>
      </c>
      <c r="R3454" s="10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0"/>
        <v>128.33333333333334</v>
      </c>
      <c r="P3455" s="9">
        <f t="shared" si="318"/>
        <v>27.5</v>
      </c>
      <c r="Q3455" s="10" t="str">
        <f t="shared" si="319"/>
        <v>theater</v>
      </c>
      <c r="R3455" s="10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0"/>
        <v>100.71428571428571</v>
      </c>
      <c r="P3456" s="9">
        <f t="shared" si="318"/>
        <v>33.571428571428569</v>
      </c>
      <c r="Q3456" s="10" t="str">
        <f t="shared" si="319"/>
        <v>theater</v>
      </c>
      <c r="R3456" s="10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0"/>
        <v>100.64999999999999</v>
      </c>
      <c r="P3457" s="9">
        <f t="shared" si="318"/>
        <v>145.86956521739131</v>
      </c>
      <c r="Q3457" s="10" t="str">
        <f t="shared" si="319"/>
        <v>theater</v>
      </c>
      <c r="R3457" s="10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0"/>
        <v>191.3</v>
      </c>
      <c r="P3458" s="9">
        <f t="shared" ref="P3458:P3521" si="324">AVERAGE(PLEDGED/BACKERS_COUNT)</f>
        <v>358.6875</v>
      </c>
      <c r="Q3458" s="10" t="str">
        <f t="shared" ref="Q3458:Q3521" si="325">LEFT(N3458,FIND("/",N3458)-1)</f>
        <v>theater</v>
      </c>
      <c r="R3458" s="10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6">(E3459/D3459)*100</f>
        <v>140.19999999999999</v>
      </c>
      <c r="P3459" s="9">
        <f t="shared" si="324"/>
        <v>50.981818181818184</v>
      </c>
      <c r="Q3459" s="10" t="str">
        <f t="shared" si="325"/>
        <v>theater</v>
      </c>
      <c r="R3459" s="10" t="str">
        <f t="shared" ref="R3459:R3522" si="327">RIGHT(N3459, LEN(N3459)-FIND("/", 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6"/>
        <v>124.33537832310839</v>
      </c>
      <c r="P3460" s="9">
        <f t="shared" si="324"/>
        <v>45.037037037037038</v>
      </c>
      <c r="Q3460" s="10" t="str">
        <f t="shared" si="325"/>
        <v>theater</v>
      </c>
      <c r="R3460" s="1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6"/>
        <v>126.2</v>
      </c>
      <c r="P3461" s="9">
        <f t="shared" si="324"/>
        <v>17.527777777777779</v>
      </c>
      <c r="Q3461" s="10" t="str">
        <f t="shared" si="325"/>
        <v>theater</v>
      </c>
      <c r="R3461" s="10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6"/>
        <v>190</v>
      </c>
      <c r="P3462" s="9">
        <f t="shared" si="324"/>
        <v>50</v>
      </c>
      <c r="Q3462" s="10" t="str">
        <f t="shared" si="325"/>
        <v>theater</v>
      </c>
      <c r="R3462" s="10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6"/>
        <v>139</v>
      </c>
      <c r="P3463" s="9">
        <f t="shared" si="324"/>
        <v>57.916666666666664</v>
      </c>
      <c r="Q3463" s="10" t="str">
        <f t="shared" si="325"/>
        <v>theater</v>
      </c>
      <c r="R3463" s="10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6"/>
        <v>202</v>
      </c>
      <c r="P3464" s="9">
        <f t="shared" si="324"/>
        <v>29.705882352941178</v>
      </c>
      <c r="Q3464" s="10" t="str">
        <f t="shared" si="325"/>
        <v>theater</v>
      </c>
      <c r="R3464" s="10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6"/>
        <v>103.38000000000001</v>
      </c>
      <c r="P3465" s="9">
        <f t="shared" si="324"/>
        <v>90.684210526315795</v>
      </c>
      <c r="Q3465" s="10" t="str">
        <f t="shared" si="325"/>
        <v>theater</v>
      </c>
      <c r="R3465" s="10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6"/>
        <v>102.3236</v>
      </c>
      <c r="P3466" s="9">
        <f t="shared" si="324"/>
        <v>55.012688172043013</v>
      </c>
      <c r="Q3466" s="10" t="str">
        <f t="shared" si="325"/>
        <v>theater</v>
      </c>
      <c r="R3466" s="10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6"/>
        <v>103</v>
      </c>
      <c r="P3467" s="9">
        <f t="shared" si="324"/>
        <v>57.222222222222221</v>
      </c>
      <c r="Q3467" s="10" t="str">
        <f t="shared" si="325"/>
        <v>theater</v>
      </c>
      <c r="R3467" s="10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6"/>
        <v>127.14285714285714</v>
      </c>
      <c r="P3468" s="9">
        <f t="shared" si="324"/>
        <v>72.950819672131146</v>
      </c>
      <c r="Q3468" s="10" t="str">
        <f t="shared" si="325"/>
        <v>theater</v>
      </c>
      <c r="R3468" s="10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6"/>
        <v>101</v>
      </c>
      <c r="P3469" s="9">
        <f t="shared" si="324"/>
        <v>64.468085106382972</v>
      </c>
      <c r="Q3469" s="10" t="str">
        <f t="shared" si="325"/>
        <v>theater</v>
      </c>
      <c r="R3469" s="10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6"/>
        <v>121.78</v>
      </c>
      <c r="P3470" s="9">
        <f t="shared" si="324"/>
        <v>716.35294117647061</v>
      </c>
      <c r="Q3470" s="10" t="str">
        <f t="shared" si="325"/>
        <v>theater</v>
      </c>
      <c r="R3470" s="1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6"/>
        <v>113.39285714285714</v>
      </c>
      <c r="P3471" s="9">
        <f t="shared" si="324"/>
        <v>50.396825396825399</v>
      </c>
      <c r="Q3471" s="10" t="str">
        <f t="shared" si="325"/>
        <v>theater</v>
      </c>
      <c r="R3471" s="10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6"/>
        <v>150</v>
      </c>
      <c r="P3472" s="9">
        <f t="shared" si="324"/>
        <v>41.666666666666664</v>
      </c>
      <c r="Q3472" s="10" t="str">
        <f t="shared" si="325"/>
        <v>theater</v>
      </c>
      <c r="R3472" s="10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6"/>
        <v>214.6</v>
      </c>
      <c r="P3473" s="9">
        <f t="shared" si="324"/>
        <v>35.766666666666666</v>
      </c>
      <c r="Q3473" s="10" t="str">
        <f t="shared" si="325"/>
        <v>theater</v>
      </c>
      <c r="R3473" s="10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6"/>
        <v>102.05</v>
      </c>
      <c r="P3474" s="9">
        <f t="shared" si="324"/>
        <v>88.739130434782609</v>
      </c>
      <c r="Q3474" s="10" t="str">
        <f t="shared" si="325"/>
        <v>theater</v>
      </c>
      <c r="R3474" s="10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6"/>
        <v>100</v>
      </c>
      <c r="P3475" s="9">
        <f t="shared" si="324"/>
        <v>148.4848484848485</v>
      </c>
      <c r="Q3475" s="10" t="str">
        <f t="shared" si="325"/>
        <v>theater</v>
      </c>
      <c r="R3475" s="10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6"/>
        <v>101</v>
      </c>
      <c r="P3476" s="9">
        <f t="shared" si="324"/>
        <v>51.794871794871796</v>
      </c>
      <c r="Q3476" s="10" t="str">
        <f t="shared" si="325"/>
        <v>theater</v>
      </c>
      <c r="R3476" s="10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6"/>
        <v>113.33333333333333</v>
      </c>
      <c r="P3477" s="9">
        <f t="shared" si="324"/>
        <v>20</v>
      </c>
      <c r="Q3477" s="10" t="str">
        <f t="shared" si="325"/>
        <v>theater</v>
      </c>
      <c r="R3477" s="10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6"/>
        <v>104</v>
      </c>
      <c r="P3478" s="9">
        <f t="shared" si="324"/>
        <v>52</v>
      </c>
      <c r="Q3478" s="10" t="str">
        <f t="shared" si="325"/>
        <v>theater</v>
      </c>
      <c r="R3478" s="10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6"/>
        <v>115.33333333333333</v>
      </c>
      <c r="P3479" s="9">
        <f t="shared" si="324"/>
        <v>53.230769230769234</v>
      </c>
      <c r="Q3479" s="10" t="str">
        <f t="shared" si="325"/>
        <v>theater</v>
      </c>
      <c r="R3479" s="10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6"/>
        <v>112.85000000000001</v>
      </c>
      <c r="P3480" s="9">
        <f t="shared" si="324"/>
        <v>39.596491228070178</v>
      </c>
      <c r="Q3480" s="10" t="str">
        <f t="shared" si="325"/>
        <v>theater</v>
      </c>
      <c r="R3480" s="1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6"/>
        <v>127.86666666666666</v>
      </c>
      <c r="P3481" s="9">
        <f t="shared" si="324"/>
        <v>34.25</v>
      </c>
      <c r="Q3481" s="10" t="str">
        <f t="shared" si="325"/>
        <v>theater</v>
      </c>
      <c r="R3481" s="10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6"/>
        <v>142.66666666666669</v>
      </c>
      <c r="P3482" s="9">
        <f t="shared" si="324"/>
        <v>164.61538461538461</v>
      </c>
      <c r="Q3482" s="10" t="str">
        <f t="shared" si="325"/>
        <v>theater</v>
      </c>
      <c r="R3482" s="10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6"/>
        <v>118.8</v>
      </c>
      <c r="P3483" s="9">
        <f t="shared" si="324"/>
        <v>125.05263157894737</v>
      </c>
      <c r="Q3483" s="10" t="str">
        <f t="shared" si="325"/>
        <v>theater</v>
      </c>
      <c r="R3483" s="10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6"/>
        <v>138.33333333333334</v>
      </c>
      <c r="P3484" s="9">
        <f t="shared" si="324"/>
        <v>51.875</v>
      </c>
      <c r="Q3484" s="10" t="str">
        <f t="shared" si="325"/>
        <v>theater</v>
      </c>
      <c r="R3484" s="10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6"/>
        <v>159.9402985074627</v>
      </c>
      <c r="P3485" s="9">
        <f t="shared" si="324"/>
        <v>40.285714285714285</v>
      </c>
      <c r="Q3485" s="10" t="str">
        <f t="shared" si="325"/>
        <v>theater</v>
      </c>
      <c r="R3485" s="10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6"/>
        <v>114.24000000000001</v>
      </c>
      <c r="P3486" s="9">
        <f t="shared" si="324"/>
        <v>64.909090909090907</v>
      </c>
      <c r="Q3486" s="10" t="str">
        <f t="shared" si="325"/>
        <v>theater</v>
      </c>
      <c r="R3486" s="10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6"/>
        <v>100.60606060606061</v>
      </c>
      <c r="P3487" s="9">
        <f t="shared" si="324"/>
        <v>55.333333333333336</v>
      </c>
      <c r="Q3487" s="10" t="str">
        <f t="shared" si="325"/>
        <v>theater</v>
      </c>
      <c r="R3487" s="10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6"/>
        <v>155.20000000000002</v>
      </c>
      <c r="P3488" s="9">
        <f t="shared" si="324"/>
        <v>83.142857142857139</v>
      </c>
      <c r="Q3488" s="10" t="str">
        <f t="shared" si="325"/>
        <v>theater</v>
      </c>
      <c r="R3488" s="10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6"/>
        <v>127.75000000000001</v>
      </c>
      <c r="P3489" s="9">
        <f t="shared" si="324"/>
        <v>38.712121212121211</v>
      </c>
      <c r="Q3489" s="10" t="str">
        <f t="shared" si="325"/>
        <v>theater</v>
      </c>
      <c r="R3489" s="10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6"/>
        <v>121.2</v>
      </c>
      <c r="P3490" s="9">
        <f t="shared" si="324"/>
        <v>125.37931034482759</v>
      </c>
      <c r="Q3490" s="10" t="str">
        <f t="shared" si="325"/>
        <v>theater</v>
      </c>
      <c r="R3490" s="1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6"/>
        <v>112.7</v>
      </c>
      <c r="P3491" s="9">
        <f t="shared" si="324"/>
        <v>78.263888888888886</v>
      </c>
      <c r="Q3491" s="10" t="str">
        <f t="shared" si="325"/>
        <v>theater</v>
      </c>
      <c r="R3491" s="10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6"/>
        <v>127.49999999999999</v>
      </c>
      <c r="P3492" s="9">
        <f t="shared" si="324"/>
        <v>47.222222222222221</v>
      </c>
      <c r="Q3492" s="10" t="str">
        <f t="shared" si="325"/>
        <v>theater</v>
      </c>
      <c r="R3492" s="10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6"/>
        <v>158.20000000000002</v>
      </c>
      <c r="P3493" s="9">
        <f t="shared" si="324"/>
        <v>79.099999999999994</v>
      </c>
      <c r="Q3493" s="10" t="str">
        <f t="shared" si="325"/>
        <v>theater</v>
      </c>
      <c r="R3493" s="10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6"/>
        <v>105.26894736842105</v>
      </c>
      <c r="P3494" s="9">
        <f t="shared" si="324"/>
        <v>114.29199999999999</v>
      </c>
      <c r="Q3494" s="10" t="str">
        <f t="shared" si="325"/>
        <v>theater</v>
      </c>
      <c r="R3494" s="10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6"/>
        <v>100</v>
      </c>
      <c r="P3495" s="9">
        <f t="shared" si="324"/>
        <v>51.724137931034484</v>
      </c>
      <c r="Q3495" s="10" t="str">
        <f t="shared" si="325"/>
        <v>theater</v>
      </c>
      <c r="R3495" s="10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6"/>
        <v>100</v>
      </c>
      <c r="P3496" s="9">
        <f t="shared" si="324"/>
        <v>30.76923076923077</v>
      </c>
      <c r="Q3496" s="10" t="str">
        <f t="shared" si="325"/>
        <v>theater</v>
      </c>
      <c r="R3496" s="10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6"/>
        <v>106.86</v>
      </c>
      <c r="P3497" s="9">
        <f t="shared" si="324"/>
        <v>74.208333333333329</v>
      </c>
      <c r="Q3497" s="10" t="str">
        <f t="shared" si="325"/>
        <v>theater</v>
      </c>
      <c r="R3497" s="10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6"/>
        <v>124.4</v>
      </c>
      <c r="P3498" s="9">
        <f t="shared" si="324"/>
        <v>47.846153846153847</v>
      </c>
      <c r="Q3498" s="10" t="str">
        <f t="shared" si="325"/>
        <v>theater</v>
      </c>
      <c r="R3498" s="10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6"/>
        <v>108.70406189555126</v>
      </c>
      <c r="P3499" s="9">
        <f t="shared" si="324"/>
        <v>34.408163265306122</v>
      </c>
      <c r="Q3499" s="10" t="str">
        <f t="shared" si="325"/>
        <v>theater</v>
      </c>
      <c r="R3499" s="10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6"/>
        <v>102.42424242424242</v>
      </c>
      <c r="P3500" s="9">
        <f t="shared" si="324"/>
        <v>40.238095238095241</v>
      </c>
      <c r="Q3500" s="10" t="str">
        <f t="shared" si="325"/>
        <v>theater</v>
      </c>
      <c r="R3500" s="1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6"/>
        <v>105.5</v>
      </c>
      <c r="P3501" s="9">
        <f t="shared" si="324"/>
        <v>60.285714285714285</v>
      </c>
      <c r="Q3501" s="10" t="str">
        <f t="shared" si="325"/>
        <v>theater</v>
      </c>
      <c r="R3501" s="10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6"/>
        <v>106.3</v>
      </c>
      <c r="P3502" s="9">
        <f t="shared" si="324"/>
        <v>25.30952380952381</v>
      </c>
      <c r="Q3502" s="10" t="str">
        <f t="shared" si="325"/>
        <v>theater</v>
      </c>
      <c r="R3502" s="10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6"/>
        <v>100.66666666666666</v>
      </c>
      <c r="P3503" s="9">
        <f t="shared" si="324"/>
        <v>35.952380952380949</v>
      </c>
      <c r="Q3503" s="10" t="str">
        <f t="shared" si="325"/>
        <v>theater</v>
      </c>
      <c r="R3503" s="10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6"/>
        <v>105.4</v>
      </c>
      <c r="P3504" s="9">
        <f t="shared" si="324"/>
        <v>136</v>
      </c>
      <c r="Q3504" s="10" t="str">
        <f t="shared" si="325"/>
        <v>theater</v>
      </c>
      <c r="R3504" s="10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6"/>
        <v>107.55999999999999</v>
      </c>
      <c r="P3505" s="9">
        <f t="shared" si="324"/>
        <v>70.763157894736835</v>
      </c>
      <c r="Q3505" s="10" t="str">
        <f t="shared" si="325"/>
        <v>theater</v>
      </c>
      <c r="R3505" s="10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6"/>
        <v>100</v>
      </c>
      <c r="P3506" s="9">
        <f t="shared" si="324"/>
        <v>125</v>
      </c>
      <c r="Q3506" s="10" t="str">
        <f t="shared" si="325"/>
        <v>theater</v>
      </c>
      <c r="R3506" s="10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6"/>
        <v>103.76</v>
      </c>
      <c r="P3507" s="9">
        <f t="shared" si="324"/>
        <v>66.512820512820511</v>
      </c>
      <c r="Q3507" s="10" t="str">
        <f t="shared" si="325"/>
        <v>theater</v>
      </c>
      <c r="R3507" s="10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6"/>
        <v>101.49999999999999</v>
      </c>
      <c r="P3508" s="9">
        <f t="shared" si="324"/>
        <v>105</v>
      </c>
      <c r="Q3508" s="10" t="str">
        <f t="shared" si="325"/>
        <v>theater</v>
      </c>
      <c r="R3508" s="10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6"/>
        <v>104.4</v>
      </c>
      <c r="P3509" s="9">
        <f t="shared" si="324"/>
        <v>145</v>
      </c>
      <c r="Q3509" s="10" t="str">
        <f t="shared" si="325"/>
        <v>theater</v>
      </c>
      <c r="R3509" s="10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6"/>
        <v>180</v>
      </c>
      <c r="P3510" s="9">
        <f t="shared" si="324"/>
        <v>12</v>
      </c>
      <c r="Q3510" s="10" t="str">
        <f t="shared" si="325"/>
        <v>theater</v>
      </c>
      <c r="R3510" s="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6"/>
        <v>106.33333333333333</v>
      </c>
      <c r="P3511" s="9">
        <f t="shared" si="324"/>
        <v>96.666666666666671</v>
      </c>
      <c r="Q3511" s="10" t="str">
        <f t="shared" si="325"/>
        <v>theater</v>
      </c>
      <c r="R3511" s="10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6"/>
        <v>100.55555555555556</v>
      </c>
      <c r="P3512" s="9">
        <f t="shared" si="324"/>
        <v>60.333333333333336</v>
      </c>
      <c r="Q3512" s="10" t="str">
        <f t="shared" si="325"/>
        <v>theater</v>
      </c>
      <c r="R3512" s="10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6"/>
        <v>101.2</v>
      </c>
      <c r="P3513" s="9">
        <f t="shared" si="324"/>
        <v>79.89473684210526</v>
      </c>
      <c r="Q3513" s="10" t="str">
        <f t="shared" si="325"/>
        <v>theater</v>
      </c>
      <c r="R3513" s="10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6"/>
        <v>100</v>
      </c>
      <c r="P3514" s="9">
        <f t="shared" si="324"/>
        <v>58.823529411764703</v>
      </c>
      <c r="Q3514" s="10" t="str">
        <f t="shared" si="325"/>
        <v>theater</v>
      </c>
      <c r="R3514" s="10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6"/>
        <v>118.39285714285714</v>
      </c>
      <c r="P3515" s="9">
        <f t="shared" si="324"/>
        <v>75.340909090909093</v>
      </c>
      <c r="Q3515" s="10" t="str">
        <f t="shared" si="325"/>
        <v>theater</v>
      </c>
      <c r="R3515" s="10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6"/>
        <v>110.00000000000001</v>
      </c>
      <c r="P3516" s="9">
        <f t="shared" si="324"/>
        <v>55</v>
      </c>
      <c r="Q3516" s="10" t="str">
        <f t="shared" si="325"/>
        <v>theater</v>
      </c>
      <c r="R3516" s="10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6"/>
        <v>102.66666666666666</v>
      </c>
      <c r="P3517" s="9">
        <f t="shared" si="324"/>
        <v>66.956521739130437</v>
      </c>
      <c r="Q3517" s="10" t="str">
        <f t="shared" si="325"/>
        <v>theater</v>
      </c>
      <c r="R3517" s="10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6"/>
        <v>100</v>
      </c>
      <c r="P3518" s="9">
        <f t="shared" si="324"/>
        <v>227.27272727272728</v>
      </c>
      <c r="Q3518" s="10" t="str">
        <f t="shared" si="325"/>
        <v>theater</v>
      </c>
      <c r="R3518" s="10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6"/>
        <v>100</v>
      </c>
      <c r="P3519" s="9">
        <f t="shared" si="324"/>
        <v>307.69230769230768</v>
      </c>
      <c r="Q3519" s="10" t="str">
        <f t="shared" si="325"/>
        <v>theater</v>
      </c>
      <c r="R3519" s="10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6"/>
        <v>110.04599999999999</v>
      </c>
      <c r="P3520" s="9">
        <f t="shared" si="324"/>
        <v>50.020909090909093</v>
      </c>
      <c r="Q3520" s="10" t="str">
        <f t="shared" si="325"/>
        <v>theater</v>
      </c>
      <c r="R3520" s="1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6"/>
        <v>101.35000000000001</v>
      </c>
      <c r="P3521" s="9">
        <f t="shared" si="324"/>
        <v>72.392857142857139</v>
      </c>
      <c r="Q3521" s="10" t="str">
        <f t="shared" si="325"/>
        <v>theater</v>
      </c>
      <c r="R3521" s="10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6"/>
        <v>100.75</v>
      </c>
      <c r="P3522" s="9">
        <f t="shared" ref="P3522:P3585" si="330">AVERAGE(PLEDGED/BACKERS_COUNT)</f>
        <v>95.952380952380949</v>
      </c>
      <c r="Q3522" s="10" t="str">
        <f t="shared" ref="Q3522:Q3585" si="331">LEFT(N3522,FIND("/",N3522)-1)</f>
        <v>theater</v>
      </c>
      <c r="R3522" s="10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2">(E3523/D3523)*100</f>
        <v>169.42857142857144</v>
      </c>
      <c r="P3523" s="9">
        <f t="shared" si="330"/>
        <v>45.615384615384613</v>
      </c>
      <c r="Q3523" s="10" t="str">
        <f t="shared" si="331"/>
        <v>theater</v>
      </c>
      <c r="R3523" s="10" t="str">
        <f t="shared" ref="R3523:R3586" si="333">RIGHT(N3523, LEN(N3523)-FIND("/", 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2"/>
        <v>100</v>
      </c>
      <c r="P3524" s="9">
        <f t="shared" si="330"/>
        <v>41.029411764705884</v>
      </c>
      <c r="Q3524" s="10" t="str">
        <f t="shared" si="331"/>
        <v>theater</v>
      </c>
      <c r="R3524" s="10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2"/>
        <v>113.65</v>
      </c>
      <c r="P3525" s="9">
        <f t="shared" si="330"/>
        <v>56.825000000000003</v>
      </c>
      <c r="Q3525" s="10" t="str">
        <f t="shared" si="331"/>
        <v>theater</v>
      </c>
      <c r="R3525" s="10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2"/>
        <v>101.56</v>
      </c>
      <c r="P3526" s="9">
        <f t="shared" si="330"/>
        <v>137.24324324324326</v>
      </c>
      <c r="Q3526" s="10" t="str">
        <f t="shared" si="331"/>
        <v>theater</v>
      </c>
      <c r="R3526" s="10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2"/>
        <v>106</v>
      </c>
      <c r="P3527" s="9">
        <f t="shared" si="330"/>
        <v>75.714285714285708</v>
      </c>
      <c r="Q3527" s="10" t="str">
        <f t="shared" si="331"/>
        <v>theater</v>
      </c>
      <c r="R3527" s="10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2"/>
        <v>102</v>
      </c>
      <c r="P3528" s="9">
        <f t="shared" si="330"/>
        <v>99</v>
      </c>
      <c r="Q3528" s="10" t="str">
        <f t="shared" si="331"/>
        <v>theater</v>
      </c>
      <c r="R3528" s="10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2"/>
        <v>116.91666666666667</v>
      </c>
      <c r="P3529" s="9">
        <f t="shared" si="330"/>
        <v>81.569767441860463</v>
      </c>
      <c r="Q3529" s="10" t="str">
        <f t="shared" si="331"/>
        <v>theater</v>
      </c>
      <c r="R3529" s="10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2"/>
        <v>101.15151515151514</v>
      </c>
      <c r="P3530" s="9">
        <f t="shared" si="330"/>
        <v>45.108108108108105</v>
      </c>
      <c r="Q3530" s="10" t="str">
        <f t="shared" si="331"/>
        <v>theater</v>
      </c>
      <c r="R3530" s="1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2"/>
        <v>132</v>
      </c>
      <c r="P3531" s="9">
        <f t="shared" si="330"/>
        <v>36.666666666666664</v>
      </c>
      <c r="Q3531" s="10" t="str">
        <f t="shared" si="331"/>
        <v>theater</v>
      </c>
      <c r="R3531" s="10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2"/>
        <v>100</v>
      </c>
      <c r="P3532" s="9">
        <f t="shared" si="330"/>
        <v>125</v>
      </c>
      <c r="Q3532" s="10" t="str">
        <f t="shared" si="331"/>
        <v>theater</v>
      </c>
      <c r="R3532" s="10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2"/>
        <v>128</v>
      </c>
      <c r="P3533" s="9">
        <f t="shared" si="330"/>
        <v>49.230769230769234</v>
      </c>
      <c r="Q3533" s="10" t="str">
        <f t="shared" si="331"/>
        <v>theater</v>
      </c>
      <c r="R3533" s="10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2"/>
        <v>118.95833333333334</v>
      </c>
      <c r="P3534" s="9">
        <f t="shared" si="330"/>
        <v>42.296296296296298</v>
      </c>
      <c r="Q3534" s="10" t="str">
        <f t="shared" si="331"/>
        <v>theater</v>
      </c>
      <c r="R3534" s="10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2"/>
        <v>126.2</v>
      </c>
      <c r="P3535" s="9">
        <f t="shared" si="330"/>
        <v>78.875</v>
      </c>
      <c r="Q3535" s="10" t="str">
        <f t="shared" si="331"/>
        <v>theater</v>
      </c>
      <c r="R3535" s="10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2"/>
        <v>156.20000000000002</v>
      </c>
      <c r="P3536" s="9">
        <f t="shared" si="330"/>
        <v>38.284313725490193</v>
      </c>
      <c r="Q3536" s="10" t="str">
        <f t="shared" si="331"/>
        <v>theater</v>
      </c>
      <c r="R3536" s="10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2"/>
        <v>103.15</v>
      </c>
      <c r="P3537" s="9">
        <f t="shared" si="330"/>
        <v>44.847826086956523</v>
      </c>
      <c r="Q3537" s="10" t="str">
        <f t="shared" si="331"/>
        <v>theater</v>
      </c>
      <c r="R3537" s="10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2"/>
        <v>153.33333333333334</v>
      </c>
      <c r="P3538" s="9">
        <f t="shared" si="330"/>
        <v>13.529411764705882</v>
      </c>
      <c r="Q3538" s="10" t="str">
        <f t="shared" si="331"/>
        <v>theater</v>
      </c>
      <c r="R3538" s="10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2"/>
        <v>180.44444444444446</v>
      </c>
      <c r="P3539" s="9">
        <f t="shared" si="330"/>
        <v>43.5</v>
      </c>
      <c r="Q3539" s="10" t="str">
        <f t="shared" si="331"/>
        <v>theater</v>
      </c>
      <c r="R3539" s="10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2"/>
        <v>128.44999999999999</v>
      </c>
      <c r="P3540" s="9">
        <f t="shared" si="330"/>
        <v>30.951807228915662</v>
      </c>
      <c r="Q3540" s="10" t="str">
        <f t="shared" si="331"/>
        <v>theater</v>
      </c>
      <c r="R3540" s="1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2"/>
        <v>119.66666666666667</v>
      </c>
      <c r="P3541" s="9">
        <f t="shared" si="330"/>
        <v>55.230769230769234</v>
      </c>
      <c r="Q3541" s="10" t="str">
        <f t="shared" si="331"/>
        <v>theater</v>
      </c>
      <c r="R3541" s="10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2"/>
        <v>123</v>
      </c>
      <c r="P3542" s="9">
        <f t="shared" si="330"/>
        <v>46.125</v>
      </c>
      <c r="Q3542" s="10" t="str">
        <f t="shared" si="331"/>
        <v>theater</v>
      </c>
      <c r="R3542" s="10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2"/>
        <v>105</v>
      </c>
      <c r="P3543" s="9">
        <f t="shared" si="330"/>
        <v>39.375</v>
      </c>
      <c r="Q3543" s="10" t="str">
        <f t="shared" si="331"/>
        <v>theater</v>
      </c>
      <c r="R3543" s="10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2"/>
        <v>102.23636363636363</v>
      </c>
      <c r="P3544" s="9">
        <f t="shared" si="330"/>
        <v>66.152941176470591</v>
      </c>
      <c r="Q3544" s="10" t="str">
        <f t="shared" si="331"/>
        <v>theater</v>
      </c>
      <c r="R3544" s="10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2"/>
        <v>104.66666666666666</v>
      </c>
      <c r="P3545" s="9">
        <f t="shared" si="330"/>
        <v>54.137931034482762</v>
      </c>
      <c r="Q3545" s="10" t="str">
        <f t="shared" si="331"/>
        <v>theater</v>
      </c>
      <c r="R3545" s="10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2"/>
        <v>100</v>
      </c>
      <c r="P3546" s="9">
        <f t="shared" si="330"/>
        <v>104.16666666666667</v>
      </c>
      <c r="Q3546" s="10" t="str">
        <f t="shared" si="331"/>
        <v>theater</v>
      </c>
      <c r="R3546" s="10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2"/>
        <v>100.4</v>
      </c>
      <c r="P3547" s="9">
        <f t="shared" si="330"/>
        <v>31.375</v>
      </c>
      <c r="Q3547" s="10" t="str">
        <f t="shared" si="331"/>
        <v>theater</v>
      </c>
      <c r="R3547" s="10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2"/>
        <v>102.27272727272727</v>
      </c>
      <c r="P3548" s="9">
        <f t="shared" si="330"/>
        <v>59.210526315789473</v>
      </c>
      <c r="Q3548" s="10" t="str">
        <f t="shared" si="331"/>
        <v>theater</v>
      </c>
      <c r="R3548" s="10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2"/>
        <v>114.40928571428573</v>
      </c>
      <c r="P3549" s="9">
        <f t="shared" si="330"/>
        <v>119.17633928571429</v>
      </c>
      <c r="Q3549" s="10" t="str">
        <f t="shared" si="331"/>
        <v>theater</v>
      </c>
      <c r="R3549" s="10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2"/>
        <v>101.9047619047619</v>
      </c>
      <c r="P3550" s="9">
        <f t="shared" si="330"/>
        <v>164.61538461538461</v>
      </c>
      <c r="Q3550" s="10" t="str">
        <f t="shared" si="331"/>
        <v>theater</v>
      </c>
      <c r="R3550" s="1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2"/>
        <v>102</v>
      </c>
      <c r="P3551" s="9">
        <f t="shared" si="330"/>
        <v>24.285714285714285</v>
      </c>
      <c r="Q3551" s="10" t="str">
        <f t="shared" si="331"/>
        <v>theater</v>
      </c>
      <c r="R3551" s="10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2"/>
        <v>104.80000000000001</v>
      </c>
      <c r="P3552" s="9">
        <f t="shared" si="330"/>
        <v>40.9375</v>
      </c>
      <c r="Q3552" s="10" t="str">
        <f t="shared" si="331"/>
        <v>theater</v>
      </c>
      <c r="R3552" s="10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2"/>
        <v>101.83333333333333</v>
      </c>
      <c r="P3553" s="9">
        <f t="shared" si="330"/>
        <v>61.1</v>
      </c>
      <c r="Q3553" s="10" t="str">
        <f t="shared" si="331"/>
        <v>theater</v>
      </c>
      <c r="R3553" s="10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2"/>
        <v>100</v>
      </c>
      <c r="P3554" s="9">
        <f t="shared" si="330"/>
        <v>38.65</v>
      </c>
      <c r="Q3554" s="10" t="str">
        <f t="shared" si="331"/>
        <v>theater</v>
      </c>
      <c r="R3554" s="10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2"/>
        <v>106.27272727272728</v>
      </c>
      <c r="P3555" s="9">
        <f t="shared" si="330"/>
        <v>56.20192307692308</v>
      </c>
      <c r="Q3555" s="10" t="str">
        <f t="shared" si="331"/>
        <v>theater</v>
      </c>
      <c r="R3555" s="10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2"/>
        <v>113.42219999999999</v>
      </c>
      <c r="P3556" s="9">
        <f t="shared" si="330"/>
        <v>107.00207547169811</v>
      </c>
      <c r="Q3556" s="10" t="str">
        <f t="shared" si="331"/>
        <v>theater</v>
      </c>
      <c r="R3556" s="10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2"/>
        <v>100</v>
      </c>
      <c r="P3557" s="9">
        <f t="shared" si="330"/>
        <v>171.42857142857142</v>
      </c>
      <c r="Q3557" s="10" t="str">
        <f t="shared" si="331"/>
        <v>theater</v>
      </c>
      <c r="R3557" s="10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2"/>
        <v>100.45454545454547</v>
      </c>
      <c r="P3558" s="9">
        <f t="shared" si="330"/>
        <v>110.5</v>
      </c>
      <c r="Q3558" s="10" t="str">
        <f t="shared" si="331"/>
        <v>theater</v>
      </c>
      <c r="R3558" s="10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2"/>
        <v>100.03599999999999</v>
      </c>
      <c r="P3559" s="9">
        <f t="shared" si="330"/>
        <v>179.27598566308242</v>
      </c>
      <c r="Q3559" s="10" t="str">
        <f t="shared" si="331"/>
        <v>theater</v>
      </c>
      <c r="R3559" s="10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2"/>
        <v>144</v>
      </c>
      <c r="P3560" s="9">
        <f t="shared" si="330"/>
        <v>22.90909090909091</v>
      </c>
      <c r="Q3560" s="10" t="str">
        <f t="shared" si="331"/>
        <v>theater</v>
      </c>
      <c r="R3560" s="1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2"/>
        <v>103.49999999999999</v>
      </c>
      <c r="P3561" s="9">
        <f t="shared" si="330"/>
        <v>43.125</v>
      </c>
      <c r="Q3561" s="10" t="str">
        <f t="shared" si="331"/>
        <v>theater</v>
      </c>
      <c r="R3561" s="10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2"/>
        <v>108.43750000000001</v>
      </c>
      <c r="P3562" s="9">
        <f t="shared" si="330"/>
        <v>46.891891891891895</v>
      </c>
      <c r="Q3562" s="10" t="str">
        <f t="shared" si="331"/>
        <v>theater</v>
      </c>
      <c r="R3562" s="10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2"/>
        <v>102.4</v>
      </c>
      <c r="P3563" s="9">
        <f t="shared" si="330"/>
        <v>47.407407407407405</v>
      </c>
      <c r="Q3563" s="10" t="str">
        <f t="shared" si="331"/>
        <v>theater</v>
      </c>
      <c r="R3563" s="10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2"/>
        <v>148.88888888888889</v>
      </c>
      <c r="P3564" s="9">
        <f t="shared" si="330"/>
        <v>15.129032258064516</v>
      </c>
      <c r="Q3564" s="10" t="str">
        <f t="shared" si="331"/>
        <v>theater</v>
      </c>
      <c r="R3564" s="10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2"/>
        <v>105.49000000000002</v>
      </c>
      <c r="P3565" s="9">
        <f t="shared" si="330"/>
        <v>21.098000000000003</v>
      </c>
      <c r="Q3565" s="10" t="str">
        <f t="shared" si="331"/>
        <v>theater</v>
      </c>
      <c r="R3565" s="10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2"/>
        <v>100.49999999999999</v>
      </c>
      <c r="P3566" s="9">
        <f t="shared" si="330"/>
        <v>59.117647058823529</v>
      </c>
      <c r="Q3566" s="10" t="str">
        <f t="shared" si="331"/>
        <v>theater</v>
      </c>
      <c r="R3566" s="10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2"/>
        <v>130.55555555555557</v>
      </c>
      <c r="P3567" s="9">
        <f t="shared" si="330"/>
        <v>97.916666666666671</v>
      </c>
      <c r="Q3567" s="10" t="str">
        <f t="shared" si="331"/>
        <v>theater</v>
      </c>
      <c r="R3567" s="10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2"/>
        <v>104.75000000000001</v>
      </c>
      <c r="P3568" s="9">
        <f t="shared" si="330"/>
        <v>55.131578947368418</v>
      </c>
      <c r="Q3568" s="10" t="str">
        <f t="shared" si="331"/>
        <v>theater</v>
      </c>
      <c r="R3568" s="10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2"/>
        <v>108.80000000000001</v>
      </c>
      <c r="P3569" s="9">
        <f t="shared" si="330"/>
        <v>26.536585365853657</v>
      </c>
      <c r="Q3569" s="10" t="str">
        <f t="shared" si="331"/>
        <v>theater</v>
      </c>
      <c r="R3569" s="10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2"/>
        <v>111.00000000000001</v>
      </c>
      <c r="P3570" s="9">
        <f t="shared" si="330"/>
        <v>58.421052631578945</v>
      </c>
      <c r="Q3570" s="10" t="str">
        <f t="shared" si="331"/>
        <v>theater</v>
      </c>
      <c r="R3570" s="1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2"/>
        <v>100.47999999999999</v>
      </c>
      <c r="P3571" s="9">
        <f t="shared" si="330"/>
        <v>122.53658536585365</v>
      </c>
      <c r="Q3571" s="10" t="str">
        <f t="shared" si="331"/>
        <v>theater</v>
      </c>
      <c r="R3571" s="10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2"/>
        <v>114.35</v>
      </c>
      <c r="P3572" s="9">
        <f t="shared" si="330"/>
        <v>87.961538461538467</v>
      </c>
      <c r="Q3572" s="10" t="str">
        <f t="shared" si="331"/>
        <v>theater</v>
      </c>
      <c r="R3572" s="10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2"/>
        <v>122.06666666666666</v>
      </c>
      <c r="P3573" s="9">
        <f t="shared" si="330"/>
        <v>73.239999999999995</v>
      </c>
      <c r="Q3573" s="10" t="str">
        <f t="shared" si="331"/>
        <v>theater</v>
      </c>
      <c r="R3573" s="10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2"/>
        <v>100</v>
      </c>
      <c r="P3574" s="9">
        <f t="shared" si="330"/>
        <v>55.555555555555557</v>
      </c>
      <c r="Q3574" s="10" t="str">
        <f t="shared" si="331"/>
        <v>theater</v>
      </c>
      <c r="R3574" s="10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2"/>
        <v>102.8</v>
      </c>
      <c r="P3575" s="9">
        <f t="shared" si="330"/>
        <v>39.53846153846154</v>
      </c>
      <c r="Q3575" s="10" t="str">
        <f t="shared" si="331"/>
        <v>theater</v>
      </c>
      <c r="R3575" s="10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2"/>
        <v>106.12068965517241</v>
      </c>
      <c r="P3576" s="9">
        <f t="shared" si="330"/>
        <v>136.77777777777777</v>
      </c>
      <c r="Q3576" s="10" t="str">
        <f t="shared" si="331"/>
        <v>theater</v>
      </c>
      <c r="R3576" s="10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2"/>
        <v>101.33000000000001</v>
      </c>
      <c r="P3577" s="9">
        <f t="shared" si="330"/>
        <v>99.343137254901961</v>
      </c>
      <c r="Q3577" s="10" t="str">
        <f t="shared" si="331"/>
        <v>theater</v>
      </c>
      <c r="R3577" s="10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2"/>
        <v>100</v>
      </c>
      <c r="P3578" s="9">
        <f t="shared" si="330"/>
        <v>20</v>
      </c>
      <c r="Q3578" s="10" t="str">
        <f t="shared" si="331"/>
        <v>theater</v>
      </c>
      <c r="R3578" s="10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2"/>
        <v>130</v>
      </c>
      <c r="P3579" s="9">
        <f t="shared" si="330"/>
        <v>28.888888888888889</v>
      </c>
      <c r="Q3579" s="10" t="str">
        <f t="shared" si="331"/>
        <v>theater</v>
      </c>
      <c r="R3579" s="10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2"/>
        <v>100.01333333333334</v>
      </c>
      <c r="P3580" s="9">
        <f t="shared" si="330"/>
        <v>40.545945945945945</v>
      </c>
      <c r="Q3580" s="10" t="str">
        <f t="shared" si="331"/>
        <v>theater</v>
      </c>
      <c r="R3580" s="1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2"/>
        <v>100</v>
      </c>
      <c r="P3581" s="9">
        <f t="shared" si="330"/>
        <v>35.714285714285715</v>
      </c>
      <c r="Q3581" s="10" t="str">
        <f t="shared" si="331"/>
        <v>theater</v>
      </c>
      <c r="R3581" s="10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2"/>
        <v>113.88888888888889</v>
      </c>
      <c r="P3582" s="9">
        <f t="shared" si="330"/>
        <v>37.962962962962962</v>
      </c>
      <c r="Q3582" s="10" t="str">
        <f t="shared" si="331"/>
        <v>theater</v>
      </c>
      <c r="R3582" s="10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2"/>
        <v>100</v>
      </c>
      <c r="P3583" s="9">
        <f t="shared" si="330"/>
        <v>33.333333333333336</v>
      </c>
      <c r="Q3583" s="10" t="str">
        <f t="shared" si="331"/>
        <v>theater</v>
      </c>
      <c r="R3583" s="10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2"/>
        <v>287</v>
      </c>
      <c r="P3584" s="9">
        <f t="shared" si="330"/>
        <v>58.571428571428569</v>
      </c>
      <c r="Q3584" s="10" t="str">
        <f t="shared" si="331"/>
        <v>theater</v>
      </c>
      <c r="R3584" s="10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2"/>
        <v>108.5</v>
      </c>
      <c r="P3585" s="9">
        <f t="shared" si="330"/>
        <v>135.625</v>
      </c>
      <c r="Q3585" s="10" t="str">
        <f t="shared" si="331"/>
        <v>theater</v>
      </c>
      <c r="R3585" s="10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2"/>
        <v>115.5</v>
      </c>
      <c r="P3586" s="9">
        <f t="shared" ref="P3586:P3649" si="336">AVERAGE(PLEDGED/BACKERS_COUNT)</f>
        <v>30.9375</v>
      </c>
      <c r="Q3586" s="10" t="str">
        <f t="shared" ref="Q3586:Q3649" si="337">LEFT(N3586,FIND("/",N3586)-1)</f>
        <v>theater</v>
      </c>
      <c r="R3586" s="10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8">(E3587/D3587)*100</f>
        <v>119.11764705882352</v>
      </c>
      <c r="P3587" s="9">
        <f t="shared" si="336"/>
        <v>176.08695652173913</v>
      </c>
      <c r="Q3587" s="10" t="str">
        <f t="shared" si="337"/>
        <v>theater</v>
      </c>
      <c r="R3587" s="10" t="str">
        <f t="shared" ref="R3587:R3650" si="339">RIGHT(N3587, LEN(N3587)-FIND("/", 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8"/>
        <v>109.42666666666668</v>
      </c>
      <c r="P3588" s="9">
        <f t="shared" si="336"/>
        <v>151.9814814814815</v>
      </c>
      <c r="Q3588" s="10" t="str">
        <f t="shared" si="337"/>
        <v>theater</v>
      </c>
      <c r="R3588" s="10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8"/>
        <v>126.6</v>
      </c>
      <c r="P3589" s="9">
        <f t="shared" si="336"/>
        <v>22.607142857142858</v>
      </c>
      <c r="Q3589" s="10" t="str">
        <f t="shared" si="337"/>
        <v>theater</v>
      </c>
      <c r="R3589" s="10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8"/>
        <v>100.49999999999999</v>
      </c>
      <c r="P3590" s="9">
        <f t="shared" si="336"/>
        <v>18.272727272727273</v>
      </c>
      <c r="Q3590" s="10" t="str">
        <f t="shared" si="337"/>
        <v>theater</v>
      </c>
      <c r="R3590" s="1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8"/>
        <v>127.49999999999999</v>
      </c>
      <c r="P3591" s="9">
        <f t="shared" si="336"/>
        <v>82.258064516129039</v>
      </c>
      <c r="Q3591" s="10" t="str">
        <f t="shared" si="337"/>
        <v>theater</v>
      </c>
      <c r="R3591" s="10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8"/>
        <v>100.05999999999999</v>
      </c>
      <c r="P3592" s="9">
        <f t="shared" si="336"/>
        <v>68.534246575342465</v>
      </c>
      <c r="Q3592" s="10" t="str">
        <f t="shared" si="337"/>
        <v>theater</v>
      </c>
      <c r="R3592" s="10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8"/>
        <v>175</v>
      </c>
      <c r="P3593" s="9">
        <f t="shared" si="336"/>
        <v>68.055555555555557</v>
      </c>
      <c r="Q3593" s="10" t="str">
        <f t="shared" si="337"/>
        <v>theater</v>
      </c>
      <c r="R3593" s="10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8"/>
        <v>127.25</v>
      </c>
      <c r="P3594" s="9">
        <f t="shared" si="336"/>
        <v>72.714285714285708</v>
      </c>
      <c r="Q3594" s="10" t="str">
        <f t="shared" si="337"/>
        <v>theater</v>
      </c>
      <c r="R3594" s="10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8"/>
        <v>110.63333333333334</v>
      </c>
      <c r="P3595" s="9">
        <f t="shared" si="336"/>
        <v>77.186046511627907</v>
      </c>
      <c r="Q3595" s="10" t="str">
        <f t="shared" si="337"/>
        <v>theater</v>
      </c>
      <c r="R3595" s="10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8"/>
        <v>125.93749999999999</v>
      </c>
      <c r="P3596" s="9">
        <f t="shared" si="336"/>
        <v>55.972222222222221</v>
      </c>
      <c r="Q3596" s="10" t="str">
        <f t="shared" si="337"/>
        <v>theater</v>
      </c>
      <c r="R3596" s="10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8"/>
        <v>118.5</v>
      </c>
      <c r="P3597" s="9">
        <f t="shared" si="336"/>
        <v>49.693548387096776</v>
      </c>
      <c r="Q3597" s="10" t="str">
        <f t="shared" si="337"/>
        <v>theater</v>
      </c>
      <c r="R3597" s="10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8"/>
        <v>107.72727272727273</v>
      </c>
      <c r="P3598" s="9">
        <f t="shared" si="336"/>
        <v>79</v>
      </c>
      <c r="Q3598" s="10" t="str">
        <f t="shared" si="337"/>
        <v>theater</v>
      </c>
      <c r="R3598" s="10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8"/>
        <v>102.60000000000001</v>
      </c>
      <c r="P3599" s="9">
        <f t="shared" si="336"/>
        <v>77.727272727272734</v>
      </c>
      <c r="Q3599" s="10" t="str">
        <f t="shared" si="337"/>
        <v>theater</v>
      </c>
      <c r="R3599" s="10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8"/>
        <v>110.1</v>
      </c>
      <c r="P3600" s="9">
        <f t="shared" si="336"/>
        <v>40.777777777777779</v>
      </c>
      <c r="Q3600" s="10" t="str">
        <f t="shared" si="337"/>
        <v>theater</v>
      </c>
      <c r="R3600" s="1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8"/>
        <v>202</v>
      </c>
      <c r="P3601" s="9">
        <f t="shared" si="336"/>
        <v>59.411764705882355</v>
      </c>
      <c r="Q3601" s="10" t="str">
        <f t="shared" si="337"/>
        <v>theater</v>
      </c>
      <c r="R3601" s="10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8"/>
        <v>130</v>
      </c>
      <c r="P3602" s="9">
        <f t="shared" si="336"/>
        <v>3.25</v>
      </c>
      <c r="Q3602" s="10" t="str">
        <f t="shared" si="337"/>
        <v>theater</v>
      </c>
      <c r="R3602" s="10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8"/>
        <v>104.35000000000001</v>
      </c>
      <c r="P3603" s="9">
        <f t="shared" si="336"/>
        <v>39.377358490566039</v>
      </c>
      <c r="Q3603" s="10" t="str">
        <f t="shared" si="337"/>
        <v>theater</v>
      </c>
      <c r="R3603" s="10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8"/>
        <v>100.05</v>
      </c>
      <c r="P3604" s="9">
        <f t="shared" si="336"/>
        <v>81.673469387755105</v>
      </c>
      <c r="Q3604" s="10" t="str">
        <f t="shared" si="337"/>
        <v>theater</v>
      </c>
      <c r="R3604" s="10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8"/>
        <v>170.66666666666669</v>
      </c>
      <c r="P3605" s="9">
        <f t="shared" si="336"/>
        <v>44.912280701754383</v>
      </c>
      <c r="Q3605" s="10" t="str">
        <f t="shared" si="337"/>
        <v>theater</v>
      </c>
      <c r="R3605" s="10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8"/>
        <v>112.83333333333334</v>
      </c>
      <c r="P3606" s="9">
        <f t="shared" si="336"/>
        <v>49.05797101449275</v>
      </c>
      <c r="Q3606" s="10" t="str">
        <f t="shared" si="337"/>
        <v>theater</v>
      </c>
      <c r="R3606" s="10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8"/>
        <v>184</v>
      </c>
      <c r="P3607" s="9">
        <f t="shared" si="336"/>
        <v>30.666666666666668</v>
      </c>
      <c r="Q3607" s="10" t="str">
        <f t="shared" si="337"/>
        <v>theater</v>
      </c>
      <c r="R3607" s="10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8"/>
        <v>130.26666666666665</v>
      </c>
      <c r="P3608" s="9">
        <f t="shared" si="336"/>
        <v>61.0625</v>
      </c>
      <c r="Q3608" s="10" t="str">
        <f t="shared" si="337"/>
        <v>theater</v>
      </c>
      <c r="R3608" s="10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8"/>
        <v>105.45454545454544</v>
      </c>
      <c r="P3609" s="9">
        <f t="shared" si="336"/>
        <v>29</v>
      </c>
      <c r="Q3609" s="10" t="str">
        <f t="shared" si="337"/>
        <v>theater</v>
      </c>
      <c r="R3609" s="10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8"/>
        <v>100</v>
      </c>
      <c r="P3610" s="9">
        <f t="shared" si="336"/>
        <v>29.62962962962963</v>
      </c>
      <c r="Q3610" s="10" t="str">
        <f t="shared" si="337"/>
        <v>theater</v>
      </c>
      <c r="R3610" s="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8"/>
        <v>153.31632653061226</v>
      </c>
      <c r="P3611" s="9">
        <f t="shared" si="336"/>
        <v>143.0952380952381</v>
      </c>
      <c r="Q3611" s="10" t="str">
        <f t="shared" si="337"/>
        <v>theater</v>
      </c>
      <c r="R3611" s="10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8"/>
        <v>162.30000000000001</v>
      </c>
      <c r="P3612" s="9">
        <f t="shared" si="336"/>
        <v>52.354838709677416</v>
      </c>
      <c r="Q3612" s="10" t="str">
        <f t="shared" si="337"/>
        <v>theater</v>
      </c>
      <c r="R3612" s="10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8"/>
        <v>136</v>
      </c>
      <c r="P3613" s="9">
        <f t="shared" si="336"/>
        <v>66.666666666666671</v>
      </c>
      <c r="Q3613" s="10" t="str">
        <f t="shared" si="337"/>
        <v>theater</v>
      </c>
      <c r="R3613" s="10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8"/>
        <v>144.4</v>
      </c>
      <c r="P3614" s="9">
        <f t="shared" si="336"/>
        <v>126.66666666666667</v>
      </c>
      <c r="Q3614" s="10" t="str">
        <f t="shared" si="337"/>
        <v>theater</v>
      </c>
      <c r="R3614" s="10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8"/>
        <v>100</v>
      </c>
      <c r="P3615" s="9">
        <f t="shared" si="336"/>
        <v>62.5</v>
      </c>
      <c r="Q3615" s="10" t="str">
        <f t="shared" si="337"/>
        <v>theater</v>
      </c>
      <c r="R3615" s="10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8"/>
        <v>100.8</v>
      </c>
      <c r="P3616" s="9">
        <f t="shared" si="336"/>
        <v>35.492957746478872</v>
      </c>
      <c r="Q3616" s="10" t="str">
        <f t="shared" si="337"/>
        <v>theater</v>
      </c>
      <c r="R3616" s="10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8"/>
        <v>106.80000000000001</v>
      </c>
      <c r="P3617" s="9">
        <f t="shared" si="336"/>
        <v>37.083333333333336</v>
      </c>
      <c r="Q3617" s="10" t="str">
        <f t="shared" si="337"/>
        <v>theater</v>
      </c>
      <c r="R3617" s="10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8"/>
        <v>124.8</v>
      </c>
      <c r="P3618" s="9">
        <f t="shared" si="336"/>
        <v>69.333333333333329</v>
      </c>
      <c r="Q3618" s="10" t="str">
        <f t="shared" si="337"/>
        <v>theater</v>
      </c>
      <c r="R3618" s="10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8"/>
        <v>118.91891891891892</v>
      </c>
      <c r="P3619" s="9">
        <f t="shared" si="336"/>
        <v>17.254901960784313</v>
      </c>
      <c r="Q3619" s="10" t="str">
        <f t="shared" si="337"/>
        <v>theater</v>
      </c>
      <c r="R3619" s="10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8"/>
        <v>101</v>
      </c>
      <c r="P3620" s="9">
        <f t="shared" si="336"/>
        <v>36.071428571428569</v>
      </c>
      <c r="Q3620" s="10" t="str">
        <f t="shared" si="337"/>
        <v>theater</v>
      </c>
      <c r="R3620" s="1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8"/>
        <v>112.99999999999999</v>
      </c>
      <c r="P3621" s="9">
        <f t="shared" si="336"/>
        <v>66.470588235294116</v>
      </c>
      <c r="Q3621" s="10" t="str">
        <f t="shared" si="337"/>
        <v>theater</v>
      </c>
      <c r="R3621" s="10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8"/>
        <v>105.19047619047619</v>
      </c>
      <c r="P3622" s="9">
        <f t="shared" si="336"/>
        <v>56.065989847715734</v>
      </c>
      <c r="Q3622" s="10" t="str">
        <f t="shared" si="337"/>
        <v>theater</v>
      </c>
      <c r="R3622" s="10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8"/>
        <v>109.73333333333332</v>
      </c>
      <c r="P3623" s="9">
        <f t="shared" si="336"/>
        <v>47.028571428571432</v>
      </c>
      <c r="Q3623" s="10" t="str">
        <f t="shared" si="337"/>
        <v>theater</v>
      </c>
      <c r="R3623" s="10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8"/>
        <v>100.099</v>
      </c>
      <c r="P3624" s="9">
        <f t="shared" si="336"/>
        <v>47.666190476190479</v>
      </c>
      <c r="Q3624" s="10" t="str">
        <f t="shared" si="337"/>
        <v>theater</v>
      </c>
      <c r="R3624" s="10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8"/>
        <v>120</v>
      </c>
      <c r="P3625" s="9">
        <f t="shared" si="336"/>
        <v>88.235294117647058</v>
      </c>
      <c r="Q3625" s="10" t="str">
        <f t="shared" si="337"/>
        <v>theater</v>
      </c>
      <c r="R3625" s="10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8"/>
        <v>104.93333333333332</v>
      </c>
      <c r="P3626" s="9">
        <f t="shared" si="336"/>
        <v>80.717948717948715</v>
      </c>
      <c r="Q3626" s="10" t="str">
        <f t="shared" si="337"/>
        <v>theater</v>
      </c>
      <c r="R3626" s="10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8"/>
        <v>102.66666666666666</v>
      </c>
      <c r="P3627" s="9">
        <f t="shared" si="336"/>
        <v>39.487179487179489</v>
      </c>
      <c r="Q3627" s="10" t="str">
        <f t="shared" si="337"/>
        <v>theater</v>
      </c>
      <c r="R3627" s="10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8"/>
        <v>101.82500000000002</v>
      </c>
      <c r="P3628" s="9">
        <f t="shared" si="336"/>
        <v>84.854166666666671</v>
      </c>
      <c r="Q3628" s="10" t="str">
        <f t="shared" si="337"/>
        <v>theater</v>
      </c>
      <c r="R3628" s="10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8"/>
        <v>100</v>
      </c>
      <c r="P3629" s="9">
        <f t="shared" si="336"/>
        <v>68.965517241379317</v>
      </c>
      <c r="Q3629" s="10" t="str">
        <f t="shared" si="337"/>
        <v>theater</v>
      </c>
      <c r="R3629" s="10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3.2" hidden="1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8"/>
        <v>0</v>
      </c>
      <c r="P3630" s="9" t="e">
        <f t="shared" si="336"/>
        <v>#DIV/0!</v>
      </c>
      <c r="Q3630" s="10" t="str">
        <f t="shared" si="337"/>
        <v>theater</v>
      </c>
      <c r="R3630" s="1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7.6" hidden="1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8"/>
        <v>1.9999999999999998E-4</v>
      </c>
      <c r="P3631" s="9">
        <f t="shared" si="336"/>
        <v>1</v>
      </c>
      <c r="Q3631" s="10" t="str">
        <f t="shared" si="337"/>
        <v>theater</v>
      </c>
      <c r="R3631" s="10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2" hidden="1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8"/>
        <v>3.3333333333333333E-2</v>
      </c>
      <c r="P3632" s="9">
        <f t="shared" si="336"/>
        <v>1</v>
      </c>
      <c r="Q3632" s="10" t="str">
        <f t="shared" si="337"/>
        <v>theater</v>
      </c>
      <c r="R3632" s="10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7.6" hidden="1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8"/>
        <v>51.023391812865491</v>
      </c>
      <c r="P3633" s="9">
        <f t="shared" si="336"/>
        <v>147.88135593220338</v>
      </c>
      <c r="Q3633" s="10" t="str">
        <f t="shared" si="337"/>
        <v>theater</v>
      </c>
      <c r="R3633" s="10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2" hidden="1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8"/>
        <v>20</v>
      </c>
      <c r="P3634" s="9">
        <f t="shared" si="336"/>
        <v>100</v>
      </c>
      <c r="Q3634" s="10" t="str">
        <f t="shared" si="337"/>
        <v>theater</v>
      </c>
      <c r="R3634" s="10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2" hidden="1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8"/>
        <v>35.24</v>
      </c>
      <c r="P3635" s="9">
        <f t="shared" si="336"/>
        <v>56.838709677419352</v>
      </c>
      <c r="Q3635" s="10" t="str">
        <f t="shared" si="337"/>
        <v>theater</v>
      </c>
      <c r="R3635" s="10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2" hidden="1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8"/>
        <v>4.246666666666667</v>
      </c>
      <c r="P3636" s="9">
        <f t="shared" si="336"/>
        <v>176.94444444444446</v>
      </c>
      <c r="Q3636" s="10" t="str">
        <f t="shared" si="337"/>
        <v>theater</v>
      </c>
      <c r="R3636" s="10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8.8" hidden="1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8"/>
        <v>36.457142857142856</v>
      </c>
      <c r="P3637" s="9">
        <f t="shared" si="336"/>
        <v>127.6</v>
      </c>
      <c r="Q3637" s="10" t="str">
        <f t="shared" si="337"/>
        <v>theater</v>
      </c>
      <c r="R3637" s="10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2" hidden="1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8"/>
        <v>0</v>
      </c>
      <c r="P3638" s="9" t="e">
        <f t="shared" si="336"/>
        <v>#DIV/0!</v>
      </c>
      <c r="Q3638" s="10" t="str">
        <f t="shared" si="337"/>
        <v>theater</v>
      </c>
      <c r="R3638" s="10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7.6" hidden="1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8"/>
        <v>30.866666666666664</v>
      </c>
      <c r="P3639" s="9">
        <f t="shared" si="336"/>
        <v>66.142857142857139</v>
      </c>
      <c r="Q3639" s="10" t="str">
        <f t="shared" si="337"/>
        <v>theater</v>
      </c>
      <c r="R3639" s="10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8.8" hidden="1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8"/>
        <v>6.5454545454545459</v>
      </c>
      <c r="P3640" s="9">
        <f t="shared" si="336"/>
        <v>108</v>
      </c>
      <c r="Q3640" s="10" t="str">
        <f t="shared" si="337"/>
        <v>theater</v>
      </c>
      <c r="R3640" s="1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3.2" hidden="1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8"/>
        <v>4.0000000000000001E-3</v>
      </c>
      <c r="P3641" s="9">
        <f t="shared" si="336"/>
        <v>1</v>
      </c>
      <c r="Q3641" s="10" t="str">
        <f t="shared" si="337"/>
        <v>theater</v>
      </c>
      <c r="R3641" s="10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" hidden="1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8"/>
        <v>5.5</v>
      </c>
      <c r="P3642" s="9">
        <f t="shared" si="336"/>
        <v>18.333333333333332</v>
      </c>
      <c r="Q3642" s="10" t="str">
        <f t="shared" si="337"/>
        <v>theater</v>
      </c>
      <c r="R3642" s="10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2" hidden="1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8"/>
        <v>0</v>
      </c>
      <c r="P3643" s="9" t="e">
        <f t="shared" si="336"/>
        <v>#DIV/0!</v>
      </c>
      <c r="Q3643" s="10" t="str">
        <f t="shared" si="337"/>
        <v>theater</v>
      </c>
      <c r="R3643" s="10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7.6" hidden="1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8"/>
        <v>2.1428571428571428</v>
      </c>
      <c r="P3644" s="9">
        <f t="shared" si="336"/>
        <v>7.5</v>
      </c>
      <c r="Q3644" s="10" t="str">
        <f t="shared" si="337"/>
        <v>theater</v>
      </c>
      <c r="R3644" s="10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2" hidden="1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8"/>
        <v>0</v>
      </c>
      <c r="P3645" s="9" t="e">
        <f t="shared" si="336"/>
        <v>#DIV/0!</v>
      </c>
      <c r="Q3645" s="10" t="str">
        <f t="shared" si="337"/>
        <v>theater</v>
      </c>
      <c r="R3645" s="10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2" hidden="1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8"/>
        <v>16.420000000000002</v>
      </c>
      <c r="P3646" s="9">
        <f t="shared" si="336"/>
        <v>68.416666666666671</v>
      </c>
      <c r="Q3646" s="10" t="str">
        <f t="shared" si="337"/>
        <v>theater</v>
      </c>
      <c r="R3646" s="10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2" hidden="1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8"/>
        <v>0.1</v>
      </c>
      <c r="P3647" s="9">
        <f t="shared" si="336"/>
        <v>1</v>
      </c>
      <c r="Q3647" s="10" t="str">
        <f t="shared" si="337"/>
        <v>theater</v>
      </c>
      <c r="R3647" s="10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2" hidden="1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8"/>
        <v>4.8099999999999996</v>
      </c>
      <c r="P3648" s="9">
        <f t="shared" si="336"/>
        <v>60.125</v>
      </c>
      <c r="Q3648" s="10" t="str">
        <f t="shared" si="337"/>
        <v>theater</v>
      </c>
      <c r="R3648" s="10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2" hidden="1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8"/>
        <v>6</v>
      </c>
      <c r="P3649" s="9">
        <f t="shared" si="336"/>
        <v>15</v>
      </c>
      <c r="Q3649" s="10" t="str">
        <f t="shared" si="337"/>
        <v>theater</v>
      </c>
      <c r="R3649" s="10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8"/>
        <v>100.38249999999999</v>
      </c>
      <c r="P3650" s="9">
        <f t="shared" ref="P3650:P3713" si="342">AVERAGE(PLEDGED/BACKERS_COUNT)</f>
        <v>550.04109589041093</v>
      </c>
      <c r="Q3650" s="10" t="str">
        <f t="shared" ref="Q3650:Q3713" si="343">LEFT(N3650,FIND("/",N3650)-1)</f>
        <v>theater</v>
      </c>
      <c r="R3650" s="1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4">(E3651/D3651)*100</f>
        <v>104</v>
      </c>
      <c r="P3651" s="9">
        <f t="shared" si="342"/>
        <v>97.5</v>
      </c>
      <c r="Q3651" s="10" t="str">
        <f t="shared" si="343"/>
        <v>theater</v>
      </c>
      <c r="R3651" s="10" t="str">
        <f t="shared" ref="R3651:R3714" si="345">RIGHT(N3651, LEN(N3651)-FIND("/", 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4"/>
        <v>100</v>
      </c>
      <c r="P3652" s="9">
        <f t="shared" si="342"/>
        <v>29.411764705882351</v>
      </c>
      <c r="Q3652" s="10" t="str">
        <f t="shared" si="343"/>
        <v>theater</v>
      </c>
      <c r="R3652" s="10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4"/>
        <v>104</v>
      </c>
      <c r="P3653" s="9">
        <f t="shared" si="342"/>
        <v>57.777777777777779</v>
      </c>
      <c r="Q3653" s="10" t="str">
        <f t="shared" si="343"/>
        <v>theater</v>
      </c>
      <c r="R3653" s="10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4"/>
        <v>250.66666666666669</v>
      </c>
      <c r="P3654" s="9">
        <f t="shared" si="342"/>
        <v>44.235294117647058</v>
      </c>
      <c r="Q3654" s="10" t="str">
        <f t="shared" si="343"/>
        <v>theater</v>
      </c>
      <c r="R3654" s="10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4"/>
        <v>100.49999999999999</v>
      </c>
      <c r="P3655" s="9">
        <f t="shared" si="342"/>
        <v>60.909090909090907</v>
      </c>
      <c r="Q3655" s="10" t="str">
        <f t="shared" si="343"/>
        <v>theater</v>
      </c>
      <c r="R3655" s="10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4"/>
        <v>174.4</v>
      </c>
      <c r="P3656" s="9">
        <f t="shared" si="342"/>
        <v>68.84210526315789</v>
      </c>
      <c r="Q3656" s="10" t="str">
        <f t="shared" si="343"/>
        <v>theater</v>
      </c>
      <c r="R3656" s="10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4"/>
        <v>116.26</v>
      </c>
      <c r="P3657" s="9">
        <f t="shared" si="342"/>
        <v>73.582278481012665</v>
      </c>
      <c r="Q3657" s="10" t="str">
        <f t="shared" si="343"/>
        <v>theater</v>
      </c>
      <c r="R3657" s="10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4"/>
        <v>105.82000000000001</v>
      </c>
      <c r="P3658" s="9">
        <f t="shared" si="342"/>
        <v>115.02173913043478</v>
      </c>
      <c r="Q3658" s="10" t="str">
        <f t="shared" si="343"/>
        <v>theater</v>
      </c>
      <c r="R3658" s="10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4"/>
        <v>110.75</v>
      </c>
      <c r="P3659" s="9">
        <f t="shared" si="342"/>
        <v>110.75</v>
      </c>
      <c r="Q3659" s="10" t="str">
        <f t="shared" si="343"/>
        <v>theater</v>
      </c>
      <c r="R3659" s="10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4"/>
        <v>100.66666666666666</v>
      </c>
      <c r="P3660" s="9">
        <f t="shared" si="342"/>
        <v>75.5</v>
      </c>
      <c r="Q3660" s="10" t="str">
        <f t="shared" si="343"/>
        <v>theater</v>
      </c>
      <c r="R3660" s="1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4"/>
        <v>102.03333333333333</v>
      </c>
      <c r="P3661" s="9">
        <f t="shared" si="342"/>
        <v>235.46153846153845</v>
      </c>
      <c r="Q3661" s="10" t="str">
        <f t="shared" si="343"/>
        <v>theater</v>
      </c>
      <c r="R3661" s="10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4"/>
        <v>100</v>
      </c>
      <c r="P3662" s="9">
        <f t="shared" si="342"/>
        <v>11.363636363636363</v>
      </c>
      <c r="Q3662" s="10" t="str">
        <f t="shared" si="343"/>
        <v>theater</v>
      </c>
      <c r="R3662" s="10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4"/>
        <v>111.00000000000001</v>
      </c>
      <c r="P3663" s="9">
        <f t="shared" si="342"/>
        <v>92.5</v>
      </c>
      <c r="Q3663" s="10" t="str">
        <f t="shared" si="343"/>
        <v>theater</v>
      </c>
      <c r="R3663" s="10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4"/>
        <v>101.42500000000001</v>
      </c>
      <c r="P3664" s="9">
        <f t="shared" si="342"/>
        <v>202.85</v>
      </c>
      <c r="Q3664" s="10" t="str">
        <f t="shared" si="343"/>
        <v>theater</v>
      </c>
      <c r="R3664" s="10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4"/>
        <v>104</v>
      </c>
      <c r="P3665" s="9">
        <f t="shared" si="342"/>
        <v>26</v>
      </c>
      <c r="Q3665" s="10" t="str">
        <f t="shared" si="343"/>
        <v>theater</v>
      </c>
      <c r="R3665" s="10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4"/>
        <v>109.375</v>
      </c>
      <c r="P3666" s="9">
        <f t="shared" si="342"/>
        <v>46.05263157894737</v>
      </c>
      <c r="Q3666" s="10" t="str">
        <f t="shared" si="343"/>
        <v>theater</v>
      </c>
      <c r="R3666" s="10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4"/>
        <v>115.16129032258064</v>
      </c>
      <c r="P3667" s="9">
        <f t="shared" si="342"/>
        <v>51</v>
      </c>
      <c r="Q3667" s="10" t="str">
        <f t="shared" si="343"/>
        <v>theater</v>
      </c>
      <c r="R3667" s="10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4"/>
        <v>100</v>
      </c>
      <c r="P3668" s="9">
        <f t="shared" si="342"/>
        <v>31.578947368421051</v>
      </c>
      <c r="Q3668" s="10" t="str">
        <f t="shared" si="343"/>
        <v>theater</v>
      </c>
      <c r="R3668" s="10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4"/>
        <v>103.17033333333335</v>
      </c>
      <c r="P3669" s="9">
        <f t="shared" si="342"/>
        <v>53.363965517241382</v>
      </c>
      <c r="Q3669" s="10" t="str">
        <f t="shared" si="343"/>
        <v>theater</v>
      </c>
      <c r="R3669" s="10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4"/>
        <v>103.49999999999999</v>
      </c>
      <c r="P3670" s="9">
        <f t="shared" si="342"/>
        <v>36.964285714285715</v>
      </c>
      <c r="Q3670" s="10" t="str">
        <f t="shared" si="343"/>
        <v>theater</v>
      </c>
      <c r="R3670" s="1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4"/>
        <v>138.19999999999999</v>
      </c>
      <c r="P3671" s="9">
        <f t="shared" si="342"/>
        <v>81.294117647058826</v>
      </c>
      <c r="Q3671" s="10" t="str">
        <f t="shared" si="343"/>
        <v>theater</v>
      </c>
      <c r="R3671" s="10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4"/>
        <v>109.54545454545455</v>
      </c>
      <c r="P3672" s="9">
        <f t="shared" si="342"/>
        <v>20.083333333333332</v>
      </c>
      <c r="Q3672" s="10" t="str">
        <f t="shared" si="343"/>
        <v>theater</v>
      </c>
      <c r="R3672" s="10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4"/>
        <v>100.85714285714286</v>
      </c>
      <c r="P3673" s="9">
        <f t="shared" si="342"/>
        <v>88.25</v>
      </c>
      <c r="Q3673" s="10" t="str">
        <f t="shared" si="343"/>
        <v>theater</v>
      </c>
      <c r="R3673" s="10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4"/>
        <v>101.53333333333335</v>
      </c>
      <c r="P3674" s="9">
        <f t="shared" si="342"/>
        <v>53.438596491228068</v>
      </c>
      <c r="Q3674" s="10" t="str">
        <f t="shared" si="343"/>
        <v>theater</v>
      </c>
      <c r="R3674" s="10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4"/>
        <v>113.625</v>
      </c>
      <c r="P3675" s="9">
        <f t="shared" si="342"/>
        <v>39.868421052631582</v>
      </c>
      <c r="Q3675" s="10" t="str">
        <f t="shared" si="343"/>
        <v>theater</v>
      </c>
      <c r="R3675" s="10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4"/>
        <v>100</v>
      </c>
      <c r="P3676" s="9">
        <f t="shared" si="342"/>
        <v>145.16129032258064</v>
      </c>
      <c r="Q3676" s="10" t="str">
        <f t="shared" si="343"/>
        <v>theater</v>
      </c>
      <c r="R3676" s="10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4"/>
        <v>140</v>
      </c>
      <c r="P3677" s="9">
        <f t="shared" si="342"/>
        <v>23.333333333333332</v>
      </c>
      <c r="Q3677" s="10" t="str">
        <f t="shared" si="343"/>
        <v>theater</v>
      </c>
      <c r="R3677" s="10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4"/>
        <v>128.75</v>
      </c>
      <c r="P3678" s="9">
        <f t="shared" si="342"/>
        <v>64.375</v>
      </c>
      <c r="Q3678" s="10" t="str">
        <f t="shared" si="343"/>
        <v>theater</v>
      </c>
      <c r="R3678" s="10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4"/>
        <v>102.90416666666667</v>
      </c>
      <c r="P3679" s="9">
        <f t="shared" si="342"/>
        <v>62.052763819095475</v>
      </c>
      <c r="Q3679" s="10" t="str">
        <f t="shared" si="343"/>
        <v>theater</v>
      </c>
      <c r="R3679" s="10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4"/>
        <v>102.49999999999999</v>
      </c>
      <c r="P3680" s="9">
        <f t="shared" si="342"/>
        <v>66.129032258064512</v>
      </c>
      <c r="Q3680" s="10" t="str">
        <f t="shared" si="343"/>
        <v>theater</v>
      </c>
      <c r="R3680" s="1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4"/>
        <v>110.1</v>
      </c>
      <c r="P3681" s="9">
        <f t="shared" si="342"/>
        <v>73.400000000000006</v>
      </c>
      <c r="Q3681" s="10" t="str">
        <f t="shared" si="343"/>
        <v>theater</v>
      </c>
      <c r="R3681" s="10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4"/>
        <v>112.76666666666667</v>
      </c>
      <c r="P3682" s="9">
        <f t="shared" si="342"/>
        <v>99.5</v>
      </c>
      <c r="Q3682" s="10" t="str">
        <f t="shared" si="343"/>
        <v>theater</v>
      </c>
      <c r="R3682" s="10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4"/>
        <v>111.9</v>
      </c>
      <c r="P3683" s="9">
        <f t="shared" si="342"/>
        <v>62.166666666666664</v>
      </c>
      <c r="Q3683" s="10" t="str">
        <f t="shared" si="343"/>
        <v>theater</v>
      </c>
      <c r="R3683" s="10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4"/>
        <v>139.19999999999999</v>
      </c>
      <c r="P3684" s="9">
        <f t="shared" si="342"/>
        <v>62.328358208955223</v>
      </c>
      <c r="Q3684" s="10" t="str">
        <f t="shared" si="343"/>
        <v>theater</v>
      </c>
      <c r="R3684" s="10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4"/>
        <v>110.85714285714286</v>
      </c>
      <c r="P3685" s="9">
        <f t="shared" si="342"/>
        <v>58.787878787878789</v>
      </c>
      <c r="Q3685" s="10" t="str">
        <f t="shared" si="343"/>
        <v>theater</v>
      </c>
      <c r="R3685" s="10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4"/>
        <v>139.06666666666666</v>
      </c>
      <c r="P3686" s="9">
        <f t="shared" si="342"/>
        <v>45.347826086956523</v>
      </c>
      <c r="Q3686" s="10" t="str">
        <f t="shared" si="343"/>
        <v>theater</v>
      </c>
      <c r="R3686" s="10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4"/>
        <v>105.69999999999999</v>
      </c>
      <c r="P3687" s="9">
        <f t="shared" si="342"/>
        <v>41.944444444444443</v>
      </c>
      <c r="Q3687" s="10" t="str">
        <f t="shared" si="343"/>
        <v>theater</v>
      </c>
      <c r="R3687" s="10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4"/>
        <v>101.42857142857142</v>
      </c>
      <c r="P3688" s="9">
        <f t="shared" si="342"/>
        <v>59.166666666666664</v>
      </c>
      <c r="Q3688" s="10" t="str">
        <f t="shared" si="343"/>
        <v>theater</v>
      </c>
      <c r="R3688" s="10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4"/>
        <v>100.245</v>
      </c>
      <c r="P3689" s="9">
        <f t="shared" si="342"/>
        <v>200.49</v>
      </c>
      <c r="Q3689" s="10" t="str">
        <f t="shared" si="343"/>
        <v>theater</v>
      </c>
      <c r="R3689" s="10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4"/>
        <v>109.16666666666666</v>
      </c>
      <c r="P3690" s="9">
        <f t="shared" si="342"/>
        <v>83.974358974358978</v>
      </c>
      <c r="Q3690" s="10" t="str">
        <f t="shared" si="343"/>
        <v>theater</v>
      </c>
      <c r="R3690" s="1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4"/>
        <v>118.33333333333333</v>
      </c>
      <c r="P3691" s="9">
        <f t="shared" si="342"/>
        <v>57.258064516129032</v>
      </c>
      <c r="Q3691" s="10" t="str">
        <f t="shared" si="343"/>
        <v>theater</v>
      </c>
      <c r="R3691" s="10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4"/>
        <v>120</v>
      </c>
      <c r="P3692" s="9">
        <f t="shared" si="342"/>
        <v>58.064516129032256</v>
      </c>
      <c r="Q3692" s="10" t="str">
        <f t="shared" si="343"/>
        <v>theater</v>
      </c>
      <c r="R3692" s="10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4"/>
        <v>127.96000000000001</v>
      </c>
      <c r="P3693" s="9">
        <f t="shared" si="342"/>
        <v>186.80291970802921</v>
      </c>
      <c r="Q3693" s="10" t="str">
        <f t="shared" si="343"/>
        <v>theater</v>
      </c>
      <c r="R3693" s="10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4"/>
        <v>126</v>
      </c>
      <c r="P3694" s="9">
        <f t="shared" si="342"/>
        <v>74.117647058823536</v>
      </c>
      <c r="Q3694" s="10" t="str">
        <f t="shared" si="343"/>
        <v>theater</v>
      </c>
      <c r="R3694" s="10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4"/>
        <v>129.12912912912913</v>
      </c>
      <c r="P3695" s="9">
        <f t="shared" si="342"/>
        <v>30.714285714285715</v>
      </c>
      <c r="Q3695" s="10" t="str">
        <f t="shared" si="343"/>
        <v>theater</v>
      </c>
      <c r="R3695" s="10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4"/>
        <v>107.42857142857143</v>
      </c>
      <c r="P3696" s="9">
        <f t="shared" si="342"/>
        <v>62.666666666666664</v>
      </c>
      <c r="Q3696" s="10" t="str">
        <f t="shared" si="343"/>
        <v>theater</v>
      </c>
      <c r="R3696" s="10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4"/>
        <v>100.125</v>
      </c>
      <c r="P3697" s="9">
        <f t="shared" si="342"/>
        <v>121.36363636363636</v>
      </c>
      <c r="Q3697" s="10" t="str">
        <f t="shared" si="343"/>
        <v>theater</v>
      </c>
      <c r="R3697" s="10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4"/>
        <v>155</v>
      </c>
      <c r="P3698" s="9">
        <f t="shared" si="342"/>
        <v>39.743589743589745</v>
      </c>
      <c r="Q3698" s="10" t="str">
        <f t="shared" si="343"/>
        <v>theater</v>
      </c>
      <c r="R3698" s="10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4"/>
        <v>108</v>
      </c>
      <c r="P3699" s="9">
        <f t="shared" si="342"/>
        <v>72</v>
      </c>
      <c r="Q3699" s="10" t="str">
        <f t="shared" si="343"/>
        <v>theater</v>
      </c>
      <c r="R3699" s="10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4"/>
        <v>110.52</v>
      </c>
      <c r="P3700" s="9">
        <f t="shared" si="342"/>
        <v>40.632352941176471</v>
      </c>
      <c r="Q3700" s="10" t="str">
        <f t="shared" si="343"/>
        <v>theater</v>
      </c>
      <c r="R3700" s="1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4"/>
        <v>100.8</v>
      </c>
      <c r="P3701" s="9">
        <f t="shared" si="342"/>
        <v>63</v>
      </c>
      <c r="Q3701" s="10" t="str">
        <f t="shared" si="343"/>
        <v>theater</v>
      </c>
      <c r="R3701" s="10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4"/>
        <v>121.2</v>
      </c>
      <c r="P3702" s="9">
        <f t="shared" si="342"/>
        <v>33.666666666666664</v>
      </c>
      <c r="Q3702" s="10" t="str">
        <f t="shared" si="343"/>
        <v>theater</v>
      </c>
      <c r="R3702" s="10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4"/>
        <v>100.33333333333334</v>
      </c>
      <c r="P3703" s="9">
        <f t="shared" si="342"/>
        <v>38.589743589743591</v>
      </c>
      <c r="Q3703" s="10" t="str">
        <f t="shared" si="343"/>
        <v>theater</v>
      </c>
      <c r="R3703" s="10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4"/>
        <v>109.16666666666666</v>
      </c>
      <c r="P3704" s="9">
        <f t="shared" si="342"/>
        <v>155.95238095238096</v>
      </c>
      <c r="Q3704" s="10" t="str">
        <f t="shared" si="343"/>
        <v>theater</v>
      </c>
      <c r="R3704" s="10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4"/>
        <v>123.42857142857142</v>
      </c>
      <c r="P3705" s="9">
        <f t="shared" si="342"/>
        <v>43.2</v>
      </c>
      <c r="Q3705" s="10" t="str">
        <f t="shared" si="343"/>
        <v>theater</v>
      </c>
      <c r="R3705" s="10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4"/>
        <v>136.33666666666667</v>
      </c>
      <c r="P3706" s="9">
        <f t="shared" si="342"/>
        <v>15.148518518518518</v>
      </c>
      <c r="Q3706" s="10" t="str">
        <f t="shared" si="343"/>
        <v>theater</v>
      </c>
      <c r="R3706" s="10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4"/>
        <v>103.46657233816768</v>
      </c>
      <c r="P3707" s="9">
        <f t="shared" si="342"/>
        <v>83.571428571428569</v>
      </c>
      <c r="Q3707" s="10" t="str">
        <f t="shared" si="343"/>
        <v>theater</v>
      </c>
      <c r="R3707" s="10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4"/>
        <v>121.33333333333334</v>
      </c>
      <c r="P3708" s="9">
        <f t="shared" si="342"/>
        <v>140</v>
      </c>
      <c r="Q3708" s="10" t="str">
        <f t="shared" si="343"/>
        <v>theater</v>
      </c>
      <c r="R3708" s="10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4"/>
        <v>186</v>
      </c>
      <c r="P3709" s="9">
        <f t="shared" si="342"/>
        <v>80.869565217391298</v>
      </c>
      <c r="Q3709" s="10" t="str">
        <f t="shared" si="343"/>
        <v>theater</v>
      </c>
      <c r="R3709" s="10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4"/>
        <v>300</v>
      </c>
      <c r="P3710" s="9">
        <f t="shared" si="342"/>
        <v>53.846153846153847</v>
      </c>
      <c r="Q3710" s="10" t="str">
        <f t="shared" si="343"/>
        <v>theater</v>
      </c>
      <c r="R3710" s="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4"/>
        <v>108.25</v>
      </c>
      <c r="P3711" s="9">
        <f t="shared" si="342"/>
        <v>30.928571428571427</v>
      </c>
      <c r="Q3711" s="10" t="str">
        <f t="shared" si="343"/>
        <v>theater</v>
      </c>
      <c r="R3711" s="10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4"/>
        <v>141.15384615384616</v>
      </c>
      <c r="P3712" s="9">
        <f t="shared" si="342"/>
        <v>67.962962962962962</v>
      </c>
      <c r="Q3712" s="10" t="str">
        <f t="shared" si="343"/>
        <v>theater</v>
      </c>
      <c r="R3712" s="10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4"/>
        <v>113.99999999999999</v>
      </c>
      <c r="P3713" s="9">
        <f t="shared" si="342"/>
        <v>27.142857142857142</v>
      </c>
      <c r="Q3713" s="10" t="str">
        <f t="shared" si="343"/>
        <v>theater</v>
      </c>
      <c r="R3713" s="10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4"/>
        <v>153.73333333333335</v>
      </c>
      <c r="P3714" s="9">
        <f t="shared" ref="P3714:P3777" si="348">AVERAGE(PLEDGED/BACKERS_COUNT)</f>
        <v>110.86538461538461</v>
      </c>
      <c r="Q3714" s="10" t="str">
        <f t="shared" ref="Q3714:Q3777" si="349">LEFT(N3714,FIND("/",N3714)-1)</f>
        <v>theater</v>
      </c>
      <c r="R3714" s="10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50">(E3715/D3715)*100</f>
        <v>101.49999999999999</v>
      </c>
      <c r="P3715" s="9">
        <f t="shared" si="348"/>
        <v>106.84210526315789</v>
      </c>
      <c r="Q3715" s="10" t="str">
        <f t="shared" si="349"/>
        <v>theater</v>
      </c>
      <c r="R3715" s="10" t="str">
        <f t="shared" ref="R3715:R3778" si="351">RIGHT(N3715, LEN(N3715)-FIND("/", 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50"/>
        <v>102.35000000000001</v>
      </c>
      <c r="P3716" s="9">
        <f t="shared" si="348"/>
        <v>105.51546391752578</v>
      </c>
      <c r="Q3716" s="10" t="str">
        <f t="shared" si="349"/>
        <v>theater</v>
      </c>
      <c r="R3716" s="10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50"/>
        <v>102.57142857142858</v>
      </c>
      <c r="P3717" s="9">
        <f t="shared" si="348"/>
        <v>132.96296296296296</v>
      </c>
      <c r="Q3717" s="10" t="str">
        <f t="shared" si="349"/>
        <v>theater</v>
      </c>
      <c r="R3717" s="10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50"/>
        <v>155.75</v>
      </c>
      <c r="P3718" s="9">
        <f t="shared" si="348"/>
        <v>51.916666666666664</v>
      </c>
      <c r="Q3718" s="10" t="str">
        <f t="shared" si="349"/>
        <v>theater</v>
      </c>
      <c r="R3718" s="10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50"/>
        <v>100.75</v>
      </c>
      <c r="P3719" s="9">
        <f t="shared" si="348"/>
        <v>310</v>
      </c>
      <c r="Q3719" s="10" t="str">
        <f t="shared" si="349"/>
        <v>theater</v>
      </c>
      <c r="R3719" s="10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50"/>
        <v>239.4</v>
      </c>
      <c r="P3720" s="9">
        <f t="shared" si="348"/>
        <v>26.021739130434781</v>
      </c>
      <c r="Q3720" s="10" t="str">
        <f t="shared" si="349"/>
        <v>theater</v>
      </c>
      <c r="R3720" s="1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50"/>
        <v>210</v>
      </c>
      <c r="P3721" s="9">
        <f t="shared" si="348"/>
        <v>105</v>
      </c>
      <c r="Q3721" s="10" t="str">
        <f t="shared" si="349"/>
        <v>theater</v>
      </c>
      <c r="R3721" s="10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50"/>
        <v>104.51515151515152</v>
      </c>
      <c r="P3722" s="9">
        <f t="shared" si="348"/>
        <v>86.224999999999994</v>
      </c>
      <c r="Q3722" s="10" t="str">
        <f t="shared" si="349"/>
        <v>theater</v>
      </c>
      <c r="R3722" s="10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50"/>
        <v>100.8</v>
      </c>
      <c r="P3723" s="9">
        <f t="shared" si="348"/>
        <v>114.54545454545455</v>
      </c>
      <c r="Q3723" s="10" t="str">
        <f t="shared" si="349"/>
        <v>theater</v>
      </c>
      <c r="R3723" s="10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50"/>
        <v>111.20000000000002</v>
      </c>
      <c r="P3724" s="9">
        <f t="shared" si="348"/>
        <v>47.657142857142858</v>
      </c>
      <c r="Q3724" s="10" t="str">
        <f t="shared" si="349"/>
        <v>theater</v>
      </c>
      <c r="R3724" s="10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50"/>
        <v>102.04444444444445</v>
      </c>
      <c r="P3725" s="9">
        <f t="shared" si="348"/>
        <v>72.888888888888886</v>
      </c>
      <c r="Q3725" s="10" t="str">
        <f t="shared" si="349"/>
        <v>theater</v>
      </c>
      <c r="R3725" s="10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50"/>
        <v>102.54767441860466</v>
      </c>
      <c r="P3726" s="9">
        <f t="shared" si="348"/>
        <v>49.545505617977533</v>
      </c>
      <c r="Q3726" s="10" t="str">
        <f t="shared" si="349"/>
        <v>theater</v>
      </c>
      <c r="R3726" s="10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50"/>
        <v>127</v>
      </c>
      <c r="P3727" s="9">
        <f t="shared" si="348"/>
        <v>25.4</v>
      </c>
      <c r="Q3727" s="10" t="str">
        <f t="shared" si="349"/>
        <v>theater</v>
      </c>
      <c r="R3727" s="10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50"/>
        <v>338.70588235294122</v>
      </c>
      <c r="P3728" s="9">
        <f t="shared" si="348"/>
        <v>62.586956521739133</v>
      </c>
      <c r="Q3728" s="10" t="str">
        <f t="shared" si="349"/>
        <v>theater</v>
      </c>
      <c r="R3728" s="10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50"/>
        <v>100.75</v>
      </c>
      <c r="P3729" s="9">
        <f t="shared" si="348"/>
        <v>61.060606060606062</v>
      </c>
      <c r="Q3729" s="10" t="str">
        <f t="shared" si="349"/>
        <v>theater</v>
      </c>
      <c r="R3729" s="10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2" hidden="1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50"/>
        <v>9.31</v>
      </c>
      <c r="P3730" s="9">
        <f t="shared" si="348"/>
        <v>60.064516129032256</v>
      </c>
      <c r="Q3730" s="10" t="str">
        <f t="shared" si="349"/>
        <v>theater</v>
      </c>
      <c r="R3730" s="1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3.2" hidden="1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50"/>
        <v>7.24</v>
      </c>
      <c r="P3731" s="9">
        <f t="shared" si="348"/>
        <v>72.400000000000006</v>
      </c>
      <c r="Q3731" s="10" t="str">
        <f t="shared" si="349"/>
        <v>theater</v>
      </c>
      <c r="R3731" s="10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2" hidden="1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50"/>
        <v>10</v>
      </c>
      <c r="P3732" s="9">
        <f t="shared" si="348"/>
        <v>100</v>
      </c>
      <c r="Q3732" s="10" t="str">
        <f t="shared" si="349"/>
        <v>theater</v>
      </c>
      <c r="R3732" s="10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2" hidden="1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50"/>
        <v>11.272727272727273</v>
      </c>
      <c r="P3733" s="9">
        <f t="shared" si="348"/>
        <v>51.666666666666664</v>
      </c>
      <c r="Q3733" s="10" t="str">
        <f t="shared" si="349"/>
        <v>theater</v>
      </c>
      <c r="R3733" s="10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2" hidden="1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50"/>
        <v>15.411764705882353</v>
      </c>
      <c r="P3734" s="9">
        <f t="shared" si="348"/>
        <v>32.75</v>
      </c>
      <c r="Q3734" s="10" t="str">
        <f t="shared" si="349"/>
        <v>theater</v>
      </c>
      <c r="R3734" s="10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2" hidden="1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50"/>
        <v>0</v>
      </c>
      <c r="P3735" s="9" t="e">
        <f t="shared" si="348"/>
        <v>#DIV/0!</v>
      </c>
      <c r="Q3735" s="10" t="str">
        <f t="shared" si="349"/>
        <v>theater</v>
      </c>
      <c r="R3735" s="10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7.6" hidden="1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50"/>
        <v>28.466666666666669</v>
      </c>
      <c r="P3736" s="9">
        <f t="shared" si="348"/>
        <v>61</v>
      </c>
      <c r="Q3736" s="10" t="str">
        <f t="shared" si="349"/>
        <v>theater</v>
      </c>
      <c r="R3736" s="10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8.8" hidden="1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50"/>
        <v>13.333333333333334</v>
      </c>
      <c r="P3737" s="9">
        <f t="shared" si="348"/>
        <v>10</v>
      </c>
      <c r="Q3737" s="10" t="str">
        <f t="shared" si="349"/>
        <v>theater</v>
      </c>
      <c r="R3737" s="10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2" hidden="1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50"/>
        <v>0.66666666666666674</v>
      </c>
      <c r="P3738" s="9">
        <f t="shared" si="348"/>
        <v>10</v>
      </c>
      <c r="Q3738" s="10" t="str">
        <f t="shared" si="349"/>
        <v>theater</v>
      </c>
      <c r="R3738" s="10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2" hidden="1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50"/>
        <v>21.428571428571427</v>
      </c>
      <c r="P3739" s="9">
        <f t="shared" si="348"/>
        <v>37.5</v>
      </c>
      <c r="Q3739" s="10" t="str">
        <f t="shared" si="349"/>
        <v>theater</v>
      </c>
      <c r="R3739" s="10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28.8" hidden="1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50"/>
        <v>18</v>
      </c>
      <c r="P3740" s="9">
        <f t="shared" si="348"/>
        <v>45</v>
      </c>
      <c r="Q3740" s="10" t="str">
        <f t="shared" si="349"/>
        <v>theater</v>
      </c>
      <c r="R3740" s="1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2" hidden="1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50"/>
        <v>20.125</v>
      </c>
      <c r="P3741" s="9">
        <f t="shared" si="348"/>
        <v>100.625</v>
      </c>
      <c r="Q3741" s="10" t="str">
        <f t="shared" si="349"/>
        <v>theater</v>
      </c>
      <c r="R3741" s="10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2" hidden="1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50"/>
        <v>17.899999999999999</v>
      </c>
      <c r="P3742" s="9">
        <f t="shared" si="348"/>
        <v>25.571428571428573</v>
      </c>
      <c r="Q3742" s="10" t="str">
        <f t="shared" si="349"/>
        <v>theater</v>
      </c>
      <c r="R3742" s="10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2" hidden="1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50"/>
        <v>0</v>
      </c>
      <c r="P3743" s="9" t="e">
        <f t="shared" si="348"/>
        <v>#DIV/0!</v>
      </c>
      <c r="Q3743" s="10" t="str">
        <f t="shared" si="349"/>
        <v>theater</v>
      </c>
      <c r="R3743" s="10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2" hidden="1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50"/>
        <v>2</v>
      </c>
      <c r="P3744" s="9">
        <f t="shared" si="348"/>
        <v>25</v>
      </c>
      <c r="Q3744" s="10" t="str">
        <f t="shared" si="349"/>
        <v>theater</v>
      </c>
      <c r="R3744" s="10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8.8" hidden="1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50"/>
        <v>0</v>
      </c>
      <c r="P3745" s="9" t="e">
        <f t="shared" si="348"/>
        <v>#DIV/0!</v>
      </c>
      <c r="Q3745" s="10" t="str">
        <f t="shared" si="349"/>
        <v>theater</v>
      </c>
      <c r="R3745" s="10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7.6" hidden="1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50"/>
        <v>0</v>
      </c>
      <c r="P3746" s="9" t="e">
        <f t="shared" si="348"/>
        <v>#DIV/0!</v>
      </c>
      <c r="Q3746" s="10" t="str">
        <f t="shared" si="349"/>
        <v>theater</v>
      </c>
      <c r="R3746" s="10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2" hidden="1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50"/>
        <v>10</v>
      </c>
      <c r="P3747" s="9">
        <f t="shared" si="348"/>
        <v>10</v>
      </c>
      <c r="Q3747" s="10" t="str">
        <f t="shared" si="349"/>
        <v>theater</v>
      </c>
      <c r="R3747" s="10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idden="1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50"/>
        <v>2.3764705882352941</v>
      </c>
      <c r="P3748" s="9">
        <f t="shared" si="348"/>
        <v>202</v>
      </c>
      <c r="Q3748" s="10" t="str">
        <f t="shared" si="349"/>
        <v>theater</v>
      </c>
      <c r="R3748" s="10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8.8" hidden="1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50"/>
        <v>1</v>
      </c>
      <c r="P3749" s="9">
        <f t="shared" si="348"/>
        <v>25</v>
      </c>
      <c r="Q3749" s="10" t="str">
        <f t="shared" si="349"/>
        <v>theater</v>
      </c>
      <c r="R3749" s="10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50"/>
        <v>103.52</v>
      </c>
      <c r="P3750" s="9">
        <f t="shared" si="348"/>
        <v>99.538461538461533</v>
      </c>
      <c r="Q3750" s="10" t="str">
        <f t="shared" si="349"/>
        <v>theater</v>
      </c>
      <c r="R3750" s="1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50"/>
        <v>105</v>
      </c>
      <c r="P3751" s="9">
        <f t="shared" si="348"/>
        <v>75</v>
      </c>
      <c r="Q3751" s="10" t="str">
        <f t="shared" si="349"/>
        <v>theater</v>
      </c>
      <c r="R3751" s="10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50"/>
        <v>100.44999999999999</v>
      </c>
      <c r="P3752" s="9">
        <f t="shared" si="348"/>
        <v>215.25</v>
      </c>
      <c r="Q3752" s="10" t="str">
        <f t="shared" si="349"/>
        <v>theater</v>
      </c>
      <c r="R3752" s="10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50"/>
        <v>132.6</v>
      </c>
      <c r="P3753" s="9">
        <f t="shared" si="348"/>
        <v>120.54545454545455</v>
      </c>
      <c r="Q3753" s="10" t="str">
        <f t="shared" si="349"/>
        <v>theater</v>
      </c>
      <c r="R3753" s="10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50"/>
        <v>112.99999999999999</v>
      </c>
      <c r="P3754" s="9">
        <f t="shared" si="348"/>
        <v>37.666666666666664</v>
      </c>
      <c r="Q3754" s="10" t="str">
        <f t="shared" si="349"/>
        <v>theater</v>
      </c>
      <c r="R3754" s="10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50"/>
        <v>103.34</v>
      </c>
      <c r="P3755" s="9">
        <f t="shared" si="348"/>
        <v>172.23333333333332</v>
      </c>
      <c r="Q3755" s="10" t="str">
        <f t="shared" si="349"/>
        <v>theater</v>
      </c>
      <c r="R3755" s="10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50"/>
        <v>120</v>
      </c>
      <c r="P3756" s="9">
        <f t="shared" si="348"/>
        <v>111.11111111111111</v>
      </c>
      <c r="Q3756" s="10" t="str">
        <f t="shared" si="349"/>
        <v>theater</v>
      </c>
      <c r="R3756" s="10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50"/>
        <v>129.63636363636363</v>
      </c>
      <c r="P3757" s="9">
        <f t="shared" si="348"/>
        <v>25.464285714285715</v>
      </c>
      <c r="Q3757" s="10" t="str">
        <f t="shared" si="349"/>
        <v>theater</v>
      </c>
      <c r="R3757" s="10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50"/>
        <v>101.11111111111111</v>
      </c>
      <c r="P3758" s="9">
        <f t="shared" si="348"/>
        <v>267.64705882352939</v>
      </c>
      <c r="Q3758" s="10" t="str">
        <f t="shared" si="349"/>
        <v>theater</v>
      </c>
      <c r="R3758" s="10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50"/>
        <v>108.51428571428572</v>
      </c>
      <c r="P3759" s="9">
        <f t="shared" si="348"/>
        <v>75.959999999999994</v>
      </c>
      <c r="Q3759" s="10" t="str">
        <f t="shared" si="349"/>
        <v>theater</v>
      </c>
      <c r="R3759" s="10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50"/>
        <v>102.33333333333334</v>
      </c>
      <c r="P3760" s="9">
        <f t="shared" si="348"/>
        <v>59.03846153846154</v>
      </c>
      <c r="Q3760" s="10" t="str">
        <f t="shared" si="349"/>
        <v>theater</v>
      </c>
      <c r="R3760" s="1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50"/>
        <v>110.24425000000002</v>
      </c>
      <c r="P3761" s="9">
        <f t="shared" si="348"/>
        <v>50.111022727272733</v>
      </c>
      <c r="Q3761" s="10" t="str">
        <f t="shared" si="349"/>
        <v>theater</v>
      </c>
      <c r="R3761" s="10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50"/>
        <v>101.0154</v>
      </c>
      <c r="P3762" s="9">
        <f t="shared" si="348"/>
        <v>55.502967032967035</v>
      </c>
      <c r="Q3762" s="10" t="str">
        <f t="shared" si="349"/>
        <v>theater</v>
      </c>
      <c r="R3762" s="10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50"/>
        <v>100</v>
      </c>
      <c r="P3763" s="9">
        <f t="shared" si="348"/>
        <v>166.66666666666666</v>
      </c>
      <c r="Q3763" s="10" t="str">
        <f t="shared" si="349"/>
        <v>theater</v>
      </c>
      <c r="R3763" s="10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50"/>
        <v>106.24</v>
      </c>
      <c r="P3764" s="9">
        <f t="shared" si="348"/>
        <v>47.428571428571431</v>
      </c>
      <c r="Q3764" s="10" t="str">
        <f t="shared" si="349"/>
        <v>theater</v>
      </c>
      <c r="R3764" s="10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50"/>
        <v>100</v>
      </c>
      <c r="P3765" s="9">
        <f t="shared" si="348"/>
        <v>64.935064935064929</v>
      </c>
      <c r="Q3765" s="10" t="str">
        <f t="shared" si="349"/>
        <v>theater</v>
      </c>
      <c r="R3765" s="10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50"/>
        <v>100</v>
      </c>
      <c r="P3766" s="9">
        <f t="shared" si="348"/>
        <v>55.555555555555557</v>
      </c>
      <c r="Q3766" s="10" t="str">
        <f t="shared" si="349"/>
        <v>theater</v>
      </c>
      <c r="R3766" s="10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50"/>
        <v>113.45714285714286</v>
      </c>
      <c r="P3767" s="9">
        <f t="shared" si="348"/>
        <v>74.224299065420567</v>
      </c>
      <c r="Q3767" s="10" t="str">
        <f t="shared" si="349"/>
        <v>theater</v>
      </c>
      <c r="R3767" s="10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50"/>
        <v>102.65010000000001</v>
      </c>
      <c r="P3768" s="9">
        <f t="shared" si="348"/>
        <v>106.9271875</v>
      </c>
      <c r="Q3768" s="10" t="str">
        <f t="shared" si="349"/>
        <v>theater</v>
      </c>
      <c r="R3768" s="10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50"/>
        <v>116.75</v>
      </c>
      <c r="P3769" s="9">
        <f t="shared" si="348"/>
        <v>41.696428571428569</v>
      </c>
      <c r="Q3769" s="10" t="str">
        <f t="shared" si="349"/>
        <v>theater</v>
      </c>
      <c r="R3769" s="10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0"/>
        <v>107.65274999999998</v>
      </c>
      <c r="P3770" s="9">
        <f t="shared" si="348"/>
        <v>74.243275862068955</v>
      </c>
      <c r="Q3770" s="10" t="str">
        <f t="shared" si="349"/>
        <v>theater</v>
      </c>
      <c r="R3770" s="1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0"/>
        <v>100</v>
      </c>
      <c r="P3771" s="9">
        <f t="shared" si="348"/>
        <v>73.333333333333329</v>
      </c>
      <c r="Q3771" s="10" t="str">
        <f t="shared" si="349"/>
        <v>theater</v>
      </c>
      <c r="R3771" s="10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0"/>
        <v>100</v>
      </c>
      <c r="P3772" s="9">
        <f t="shared" si="348"/>
        <v>100</v>
      </c>
      <c r="Q3772" s="10" t="str">
        <f t="shared" si="349"/>
        <v>theater</v>
      </c>
      <c r="R3772" s="10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0"/>
        <v>146</v>
      </c>
      <c r="P3773" s="9">
        <f t="shared" si="348"/>
        <v>38.421052631578945</v>
      </c>
      <c r="Q3773" s="10" t="str">
        <f t="shared" si="349"/>
        <v>theater</v>
      </c>
      <c r="R3773" s="10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0"/>
        <v>110.2</v>
      </c>
      <c r="P3774" s="9">
        <f t="shared" si="348"/>
        <v>166.96969696969697</v>
      </c>
      <c r="Q3774" s="10" t="str">
        <f t="shared" si="349"/>
        <v>theater</v>
      </c>
      <c r="R3774" s="10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0"/>
        <v>108.2</v>
      </c>
      <c r="P3775" s="9">
        <f t="shared" si="348"/>
        <v>94.912280701754383</v>
      </c>
      <c r="Q3775" s="10" t="str">
        <f t="shared" si="349"/>
        <v>theater</v>
      </c>
      <c r="R3775" s="10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0"/>
        <v>100</v>
      </c>
      <c r="P3776" s="9">
        <f t="shared" si="348"/>
        <v>100</v>
      </c>
      <c r="Q3776" s="10" t="str">
        <f t="shared" si="349"/>
        <v>theater</v>
      </c>
      <c r="R3776" s="10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0"/>
        <v>100.25</v>
      </c>
      <c r="P3777" s="9">
        <f t="shared" si="348"/>
        <v>143.21428571428572</v>
      </c>
      <c r="Q3777" s="10" t="str">
        <f t="shared" si="349"/>
        <v>theater</v>
      </c>
      <c r="R3777" s="10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0"/>
        <v>106.71250000000001</v>
      </c>
      <c r="P3778" s="9">
        <f t="shared" ref="P3778:P3841" si="354">AVERAGE(PLEDGED/BACKERS_COUNT)</f>
        <v>90.819148936170208</v>
      </c>
      <c r="Q3778" s="10" t="str">
        <f t="shared" ref="Q3778:Q3841" si="355">LEFT(N3778,FIND("/",N3778)-1)</f>
        <v>theater</v>
      </c>
      <c r="R3778" s="10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6">(E3779/D3779)*100</f>
        <v>143.19999999999999</v>
      </c>
      <c r="P3779" s="9">
        <f t="shared" si="354"/>
        <v>48.542372881355931</v>
      </c>
      <c r="Q3779" s="10" t="str">
        <f t="shared" si="355"/>
        <v>theater</v>
      </c>
      <c r="R3779" s="10" t="str">
        <f t="shared" ref="R3779:R3842" si="357">RIGHT(N3779, LEN(N3779)-FIND("/", 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6"/>
        <v>105.04166666666667</v>
      </c>
      <c r="P3780" s="9">
        <f t="shared" si="354"/>
        <v>70.027777777777771</v>
      </c>
      <c r="Q3780" s="10" t="str">
        <f t="shared" si="355"/>
        <v>theater</v>
      </c>
      <c r="R3780" s="1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6"/>
        <v>103.98</v>
      </c>
      <c r="P3781" s="9">
        <f t="shared" si="354"/>
        <v>135.62608695652173</v>
      </c>
      <c r="Q3781" s="10" t="str">
        <f t="shared" si="355"/>
        <v>theater</v>
      </c>
      <c r="R3781" s="10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6"/>
        <v>120</v>
      </c>
      <c r="P3782" s="9">
        <f t="shared" si="354"/>
        <v>100</v>
      </c>
      <c r="Q3782" s="10" t="str">
        <f t="shared" si="355"/>
        <v>theater</v>
      </c>
      <c r="R3782" s="10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6"/>
        <v>109.66666666666667</v>
      </c>
      <c r="P3783" s="9">
        <f t="shared" si="354"/>
        <v>94.90384615384616</v>
      </c>
      <c r="Q3783" s="10" t="str">
        <f t="shared" si="355"/>
        <v>theater</v>
      </c>
      <c r="R3783" s="10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6"/>
        <v>101.75</v>
      </c>
      <c r="P3784" s="9">
        <f t="shared" si="354"/>
        <v>75.370370370370367</v>
      </c>
      <c r="Q3784" s="10" t="str">
        <f t="shared" si="355"/>
        <v>theater</v>
      </c>
      <c r="R3784" s="10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6"/>
        <v>128.91666666666666</v>
      </c>
      <c r="P3785" s="9">
        <f t="shared" si="354"/>
        <v>64.458333333333329</v>
      </c>
      <c r="Q3785" s="10" t="str">
        <f t="shared" si="355"/>
        <v>theater</v>
      </c>
      <c r="R3785" s="10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6"/>
        <v>114.99999999999999</v>
      </c>
      <c r="P3786" s="9">
        <f t="shared" si="354"/>
        <v>115</v>
      </c>
      <c r="Q3786" s="10" t="str">
        <f t="shared" si="355"/>
        <v>theater</v>
      </c>
      <c r="R3786" s="10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6"/>
        <v>150.75</v>
      </c>
      <c r="P3787" s="9">
        <f t="shared" si="354"/>
        <v>100.5</v>
      </c>
      <c r="Q3787" s="10" t="str">
        <f t="shared" si="355"/>
        <v>theater</v>
      </c>
      <c r="R3787" s="10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6"/>
        <v>110.96666666666665</v>
      </c>
      <c r="P3788" s="9">
        <f t="shared" si="354"/>
        <v>93.774647887323937</v>
      </c>
      <c r="Q3788" s="10" t="str">
        <f t="shared" si="355"/>
        <v>theater</v>
      </c>
      <c r="R3788" s="10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6"/>
        <v>100.28571428571429</v>
      </c>
      <c r="P3789" s="9">
        <f t="shared" si="354"/>
        <v>35.1</v>
      </c>
      <c r="Q3789" s="10" t="str">
        <f t="shared" si="355"/>
        <v>theater</v>
      </c>
      <c r="R3789" s="10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" hidden="1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6"/>
        <v>0.66666666666666674</v>
      </c>
      <c r="P3790" s="9">
        <f t="shared" si="354"/>
        <v>500</v>
      </c>
      <c r="Q3790" s="10" t="str">
        <f t="shared" si="355"/>
        <v>theater</v>
      </c>
      <c r="R3790" s="1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2" hidden="1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6"/>
        <v>3.267605633802817</v>
      </c>
      <c r="P3791" s="9">
        <f t="shared" si="354"/>
        <v>29</v>
      </c>
      <c r="Q3791" s="10" t="str">
        <f t="shared" si="355"/>
        <v>theater</v>
      </c>
      <c r="R3791" s="10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2" hidden="1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6"/>
        <v>0</v>
      </c>
      <c r="P3792" s="9" t="e">
        <f t="shared" si="354"/>
        <v>#DIV/0!</v>
      </c>
      <c r="Q3792" s="10" t="str">
        <f t="shared" si="355"/>
        <v>theater</v>
      </c>
      <c r="R3792" s="10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8.8" hidden="1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6"/>
        <v>0</v>
      </c>
      <c r="P3793" s="9" t="e">
        <f t="shared" si="354"/>
        <v>#DIV/0!</v>
      </c>
      <c r="Q3793" s="10" t="str">
        <f t="shared" si="355"/>
        <v>theater</v>
      </c>
      <c r="R3793" s="10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8.8" hidden="1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6"/>
        <v>0.27999999999999997</v>
      </c>
      <c r="P3794" s="9">
        <f t="shared" si="354"/>
        <v>17.5</v>
      </c>
      <c r="Q3794" s="10" t="str">
        <f t="shared" si="355"/>
        <v>theater</v>
      </c>
      <c r="R3794" s="10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2" hidden="1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6"/>
        <v>59.657142857142851</v>
      </c>
      <c r="P3795" s="9">
        <f t="shared" si="354"/>
        <v>174</v>
      </c>
      <c r="Q3795" s="10" t="str">
        <f t="shared" si="355"/>
        <v>theater</v>
      </c>
      <c r="R3795" s="10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3.2" hidden="1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6"/>
        <v>1</v>
      </c>
      <c r="P3796" s="9">
        <f t="shared" si="354"/>
        <v>50</v>
      </c>
      <c r="Q3796" s="10" t="str">
        <f t="shared" si="355"/>
        <v>theater</v>
      </c>
      <c r="R3796" s="10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2" hidden="1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6"/>
        <v>1.6666666666666667</v>
      </c>
      <c r="P3797" s="9">
        <f t="shared" si="354"/>
        <v>5</v>
      </c>
      <c r="Q3797" s="10" t="str">
        <f t="shared" si="355"/>
        <v>theater</v>
      </c>
      <c r="R3797" s="10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2" hidden="1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6"/>
        <v>4.4444444444444444E-3</v>
      </c>
      <c r="P3798" s="9">
        <f t="shared" si="354"/>
        <v>1</v>
      </c>
      <c r="Q3798" s="10" t="str">
        <f t="shared" si="355"/>
        <v>theater</v>
      </c>
      <c r="R3798" s="10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7.6" hidden="1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6"/>
        <v>89.666666666666657</v>
      </c>
      <c r="P3799" s="9">
        <f t="shared" si="354"/>
        <v>145.40540540540542</v>
      </c>
      <c r="Q3799" s="10" t="str">
        <f t="shared" si="355"/>
        <v>theater</v>
      </c>
      <c r="R3799" s="10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2" hidden="1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6"/>
        <v>1.4642857142857144</v>
      </c>
      <c r="P3800" s="9">
        <f t="shared" si="354"/>
        <v>205</v>
      </c>
      <c r="Q3800" s="10" t="str">
        <f t="shared" si="355"/>
        <v>theater</v>
      </c>
      <c r="R3800" s="1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2" hidden="1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6"/>
        <v>4.0199999999999996</v>
      </c>
      <c r="P3801" s="9">
        <f t="shared" si="354"/>
        <v>100.5</v>
      </c>
      <c r="Q3801" s="10" t="str">
        <f t="shared" si="355"/>
        <v>theater</v>
      </c>
      <c r="R3801" s="10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2" hidden="1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6"/>
        <v>4.004545454545454</v>
      </c>
      <c r="P3802" s="9">
        <f t="shared" si="354"/>
        <v>55.0625</v>
      </c>
      <c r="Q3802" s="10" t="str">
        <f t="shared" si="355"/>
        <v>theater</v>
      </c>
      <c r="R3802" s="10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2" hidden="1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6"/>
        <v>8.52</v>
      </c>
      <c r="P3803" s="9">
        <f t="shared" si="354"/>
        <v>47.333333333333336</v>
      </c>
      <c r="Q3803" s="10" t="str">
        <f t="shared" si="355"/>
        <v>theater</v>
      </c>
      <c r="R3803" s="10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2" hidden="1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6"/>
        <v>0</v>
      </c>
      <c r="P3804" s="9" t="e">
        <f t="shared" si="354"/>
        <v>#DIV/0!</v>
      </c>
      <c r="Q3804" s="10" t="str">
        <f t="shared" si="355"/>
        <v>theater</v>
      </c>
      <c r="R3804" s="10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8.8" hidden="1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6"/>
        <v>19.650000000000002</v>
      </c>
      <c r="P3805" s="9">
        <f t="shared" si="354"/>
        <v>58.95</v>
      </c>
      <c r="Q3805" s="10" t="str">
        <f t="shared" si="355"/>
        <v>theater</v>
      </c>
      <c r="R3805" s="10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2" hidden="1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6"/>
        <v>0</v>
      </c>
      <c r="P3806" s="9" t="e">
        <f t="shared" si="354"/>
        <v>#DIV/0!</v>
      </c>
      <c r="Q3806" s="10" t="str">
        <f t="shared" si="355"/>
        <v>theater</v>
      </c>
      <c r="R3806" s="10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2" hidden="1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6"/>
        <v>2E-3</v>
      </c>
      <c r="P3807" s="9">
        <f t="shared" si="354"/>
        <v>1.5</v>
      </c>
      <c r="Q3807" s="10" t="str">
        <f t="shared" si="355"/>
        <v>theater</v>
      </c>
      <c r="R3807" s="10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7.6" hidden="1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6"/>
        <v>6.6666666666666666E-2</v>
      </c>
      <c r="P3808" s="9">
        <f t="shared" si="354"/>
        <v>5</v>
      </c>
      <c r="Q3808" s="10" t="str">
        <f t="shared" si="355"/>
        <v>theater</v>
      </c>
      <c r="R3808" s="10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2" hidden="1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6"/>
        <v>30.333333333333336</v>
      </c>
      <c r="P3809" s="9">
        <f t="shared" si="354"/>
        <v>50.555555555555557</v>
      </c>
      <c r="Q3809" s="10" t="str">
        <f t="shared" si="355"/>
        <v>theater</v>
      </c>
      <c r="R3809" s="10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6"/>
        <v>100</v>
      </c>
      <c r="P3810" s="9">
        <f t="shared" si="354"/>
        <v>41.666666666666664</v>
      </c>
      <c r="Q3810" s="10" t="str">
        <f t="shared" si="355"/>
        <v>theater</v>
      </c>
      <c r="R3810" s="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6"/>
        <v>101.25</v>
      </c>
      <c r="P3811" s="9">
        <f t="shared" si="354"/>
        <v>53.289473684210527</v>
      </c>
      <c r="Q3811" s="10" t="str">
        <f t="shared" si="355"/>
        <v>theater</v>
      </c>
      <c r="R3811" s="10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6"/>
        <v>121.73333333333333</v>
      </c>
      <c r="P3812" s="9">
        <f t="shared" si="354"/>
        <v>70.230769230769226</v>
      </c>
      <c r="Q3812" s="10" t="str">
        <f t="shared" si="355"/>
        <v>theater</v>
      </c>
      <c r="R3812" s="10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6"/>
        <v>330</v>
      </c>
      <c r="P3813" s="9">
        <f t="shared" si="354"/>
        <v>43.421052631578945</v>
      </c>
      <c r="Q3813" s="10" t="str">
        <f t="shared" si="355"/>
        <v>theater</v>
      </c>
      <c r="R3813" s="10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6"/>
        <v>109.55</v>
      </c>
      <c r="P3814" s="9">
        <f t="shared" si="354"/>
        <v>199.18181818181819</v>
      </c>
      <c r="Q3814" s="10" t="str">
        <f t="shared" si="355"/>
        <v>theater</v>
      </c>
      <c r="R3814" s="10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6"/>
        <v>100.95190476190474</v>
      </c>
      <c r="P3815" s="9">
        <f t="shared" si="354"/>
        <v>78.518148148148143</v>
      </c>
      <c r="Q3815" s="10" t="str">
        <f t="shared" si="355"/>
        <v>theater</v>
      </c>
      <c r="R3815" s="10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6"/>
        <v>140.13333333333333</v>
      </c>
      <c r="P3816" s="9">
        <f t="shared" si="354"/>
        <v>61.823529411764703</v>
      </c>
      <c r="Q3816" s="10" t="str">
        <f t="shared" si="355"/>
        <v>theater</v>
      </c>
      <c r="R3816" s="10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6"/>
        <v>100.001</v>
      </c>
      <c r="P3817" s="9">
        <f t="shared" si="354"/>
        <v>50.000500000000002</v>
      </c>
      <c r="Q3817" s="10" t="str">
        <f t="shared" si="355"/>
        <v>theater</v>
      </c>
      <c r="R3817" s="10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6"/>
        <v>119.238</v>
      </c>
      <c r="P3818" s="9">
        <f t="shared" si="354"/>
        <v>48.339729729729726</v>
      </c>
      <c r="Q3818" s="10" t="str">
        <f t="shared" si="355"/>
        <v>theater</v>
      </c>
      <c r="R3818" s="10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6"/>
        <v>107.25</v>
      </c>
      <c r="P3819" s="9">
        <f t="shared" si="354"/>
        <v>107.25</v>
      </c>
      <c r="Q3819" s="10" t="str">
        <f t="shared" si="355"/>
        <v>theater</v>
      </c>
      <c r="R3819" s="10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6"/>
        <v>227.99999999999997</v>
      </c>
      <c r="P3820" s="9">
        <f t="shared" si="354"/>
        <v>57</v>
      </c>
      <c r="Q3820" s="10" t="str">
        <f t="shared" si="355"/>
        <v>theater</v>
      </c>
      <c r="R3820" s="1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6"/>
        <v>106.4</v>
      </c>
      <c r="P3821" s="9">
        <f t="shared" si="354"/>
        <v>40.92307692307692</v>
      </c>
      <c r="Q3821" s="10" t="str">
        <f t="shared" si="355"/>
        <v>theater</v>
      </c>
      <c r="R3821" s="10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6"/>
        <v>143.33333333333334</v>
      </c>
      <c r="P3822" s="9">
        <f t="shared" si="354"/>
        <v>21.5</v>
      </c>
      <c r="Q3822" s="10" t="str">
        <f t="shared" si="355"/>
        <v>theater</v>
      </c>
      <c r="R3822" s="10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6"/>
        <v>104.54285714285714</v>
      </c>
      <c r="P3823" s="9">
        <f t="shared" si="354"/>
        <v>79.543478260869563</v>
      </c>
      <c r="Q3823" s="10" t="str">
        <f t="shared" si="355"/>
        <v>theater</v>
      </c>
      <c r="R3823" s="10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6"/>
        <v>110.02000000000001</v>
      </c>
      <c r="P3824" s="9">
        <f t="shared" si="354"/>
        <v>72.381578947368425</v>
      </c>
      <c r="Q3824" s="10" t="str">
        <f t="shared" si="355"/>
        <v>theater</v>
      </c>
      <c r="R3824" s="10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6"/>
        <v>106</v>
      </c>
      <c r="P3825" s="9">
        <f t="shared" si="354"/>
        <v>64.634146341463421</v>
      </c>
      <c r="Q3825" s="10" t="str">
        <f t="shared" si="355"/>
        <v>theater</v>
      </c>
      <c r="R3825" s="10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6"/>
        <v>108</v>
      </c>
      <c r="P3826" s="9">
        <f t="shared" si="354"/>
        <v>38.571428571428569</v>
      </c>
      <c r="Q3826" s="10" t="str">
        <f t="shared" si="355"/>
        <v>theater</v>
      </c>
      <c r="R3826" s="10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6"/>
        <v>105.42</v>
      </c>
      <c r="P3827" s="9">
        <f t="shared" si="354"/>
        <v>107.57142857142857</v>
      </c>
      <c r="Q3827" s="10" t="str">
        <f t="shared" si="355"/>
        <v>theater</v>
      </c>
      <c r="R3827" s="10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6"/>
        <v>119.16666666666667</v>
      </c>
      <c r="P3828" s="9">
        <f t="shared" si="354"/>
        <v>27.5</v>
      </c>
      <c r="Q3828" s="10" t="str">
        <f t="shared" si="355"/>
        <v>theater</v>
      </c>
      <c r="R3828" s="10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6"/>
        <v>152.66666666666666</v>
      </c>
      <c r="P3829" s="9">
        <f t="shared" si="354"/>
        <v>70.461538461538467</v>
      </c>
      <c r="Q3829" s="10" t="str">
        <f t="shared" si="355"/>
        <v>theater</v>
      </c>
      <c r="R3829" s="10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6"/>
        <v>100</v>
      </c>
      <c r="P3830" s="9">
        <f t="shared" si="354"/>
        <v>178.57142857142858</v>
      </c>
      <c r="Q3830" s="10" t="str">
        <f t="shared" si="355"/>
        <v>theater</v>
      </c>
      <c r="R3830" s="1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6"/>
        <v>100.2</v>
      </c>
      <c r="P3831" s="9">
        <f t="shared" si="354"/>
        <v>62.625</v>
      </c>
      <c r="Q3831" s="10" t="str">
        <f t="shared" si="355"/>
        <v>theater</v>
      </c>
      <c r="R3831" s="10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6"/>
        <v>225</v>
      </c>
      <c r="P3832" s="9">
        <f t="shared" si="354"/>
        <v>75</v>
      </c>
      <c r="Q3832" s="10" t="str">
        <f t="shared" si="355"/>
        <v>theater</v>
      </c>
      <c r="R3832" s="10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6"/>
        <v>106.02199999999999</v>
      </c>
      <c r="P3833" s="9">
        <f t="shared" si="354"/>
        <v>58.901111111111113</v>
      </c>
      <c r="Q3833" s="10" t="str">
        <f t="shared" si="355"/>
        <v>theater</v>
      </c>
      <c r="R3833" s="10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6"/>
        <v>104.66666666666666</v>
      </c>
      <c r="P3834" s="9">
        <f t="shared" si="354"/>
        <v>139.55555555555554</v>
      </c>
      <c r="Q3834" s="10" t="str">
        <f t="shared" si="355"/>
        <v>theater</v>
      </c>
      <c r="R3834" s="10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6"/>
        <v>116.66666666666667</v>
      </c>
      <c r="P3835" s="9">
        <f t="shared" si="354"/>
        <v>70</v>
      </c>
      <c r="Q3835" s="10" t="str">
        <f t="shared" si="355"/>
        <v>theater</v>
      </c>
      <c r="R3835" s="10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6"/>
        <v>109.03333333333333</v>
      </c>
      <c r="P3836" s="9">
        <f t="shared" si="354"/>
        <v>57.385964912280699</v>
      </c>
      <c r="Q3836" s="10" t="str">
        <f t="shared" si="355"/>
        <v>theater</v>
      </c>
      <c r="R3836" s="10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6"/>
        <v>160</v>
      </c>
      <c r="P3837" s="9">
        <f t="shared" si="354"/>
        <v>40</v>
      </c>
      <c r="Q3837" s="10" t="str">
        <f t="shared" si="355"/>
        <v>theater</v>
      </c>
      <c r="R3837" s="10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6"/>
        <v>112.5</v>
      </c>
      <c r="P3838" s="9">
        <f t="shared" si="354"/>
        <v>64.285714285714292</v>
      </c>
      <c r="Q3838" s="10" t="str">
        <f t="shared" si="355"/>
        <v>theater</v>
      </c>
      <c r="R3838" s="10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6"/>
        <v>102.1</v>
      </c>
      <c r="P3839" s="9">
        <f t="shared" si="354"/>
        <v>120.11764705882354</v>
      </c>
      <c r="Q3839" s="10" t="str">
        <f t="shared" si="355"/>
        <v>theater</v>
      </c>
      <c r="R3839" s="10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6"/>
        <v>100.824</v>
      </c>
      <c r="P3840" s="9">
        <f t="shared" si="354"/>
        <v>1008.24</v>
      </c>
      <c r="Q3840" s="10" t="str">
        <f t="shared" si="355"/>
        <v>theater</v>
      </c>
      <c r="R3840" s="1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6"/>
        <v>101.25</v>
      </c>
      <c r="P3841" s="9">
        <f t="shared" si="354"/>
        <v>63.28125</v>
      </c>
      <c r="Q3841" s="10" t="str">
        <f t="shared" si="355"/>
        <v>theater</v>
      </c>
      <c r="R3841" s="10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6"/>
        <v>6500</v>
      </c>
      <c r="P3842" s="9">
        <f t="shared" ref="P3842:P3905" si="360">AVERAGE(PLEDGED/BACKERS_COUNT)</f>
        <v>21.666666666666668</v>
      </c>
      <c r="Q3842" s="10" t="str">
        <f t="shared" ref="Q3842:Q3905" si="361">LEFT(N3842,FIND("/",N3842)-1)</f>
        <v>theater</v>
      </c>
      <c r="R3842" s="10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2" hidden="1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2">(E3843/D3843)*100</f>
        <v>8.7200000000000006</v>
      </c>
      <c r="P3843" s="9">
        <f t="shared" si="360"/>
        <v>25.647058823529413</v>
      </c>
      <c r="Q3843" s="10" t="str">
        <f t="shared" si="361"/>
        <v>theater</v>
      </c>
      <c r="R3843" s="10" t="str">
        <f t="shared" ref="R3843:R3906" si="363">RIGHT(N3843, LEN(N3843)-FIND("/", 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2" hidden="1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2"/>
        <v>21.94</v>
      </c>
      <c r="P3844" s="9">
        <f t="shared" si="360"/>
        <v>47.695652173913047</v>
      </c>
      <c r="Q3844" s="10" t="str">
        <f t="shared" si="361"/>
        <v>theater</v>
      </c>
      <c r="R3844" s="10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2" hidden="1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2"/>
        <v>21.3</v>
      </c>
      <c r="P3845" s="9">
        <f t="shared" si="360"/>
        <v>56.05263157894737</v>
      </c>
      <c r="Q3845" s="10" t="str">
        <f t="shared" si="361"/>
        <v>theater</v>
      </c>
      <c r="R3845" s="10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2" hidden="1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2"/>
        <v>41.489795918367342</v>
      </c>
      <c r="P3846" s="9">
        <f t="shared" si="360"/>
        <v>81.319999999999993</v>
      </c>
      <c r="Q3846" s="10" t="str">
        <f t="shared" si="361"/>
        <v>theater</v>
      </c>
      <c r="R3846" s="10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7.6" hidden="1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2"/>
        <v>2.105</v>
      </c>
      <c r="P3847" s="9">
        <f t="shared" si="360"/>
        <v>70.166666666666671</v>
      </c>
      <c r="Q3847" s="10" t="str">
        <f t="shared" si="361"/>
        <v>theater</v>
      </c>
      <c r="R3847" s="10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2" hidden="1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2"/>
        <v>2.7</v>
      </c>
      <c r="P3848" s="9">
        <f t="shared" si="360"/>
        <v>23.625</v>
      </c>
      <c r="Q3848" s="10" t="str">
        <f t="shared" si="361"/>
        <v>theater</v>
      </c>
      <c r="R3848" s="10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2" hidden="1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2"/>
        <v>16.161904761904761</v>
      </c>
      <c r="P3849" s="9">
        <f t="shared" si="360"/>
        <v>188.55555555555554</v>
      </c>
      <c r="Q3849" s="10" t="str">
        <f t="shared" si="361"/>
        <v>theater</v>
      </c>
      <c r="R3849" s="10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2" hidden="1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2"/>
        <v>16.376923076923077</v>
      </c>
      <c r="P3850" s="9">
        <f t="shared" si="360"/>
        <v>49.511627906976742</v>
      </c>
      <c r="Q3850" s="10" t="str">
        <f t="shared" si="361"/>
        <v>theater</v>
      </c>
      <c r="R3850" s="1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7.6" hidden="1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2"/>
        <v>7.043333333333333</v>
      </c>
      <c r="P3851" s="9">
        <f t="shared" si="360"/>
        <v>75.464285714285708</v>
      </c>
      <c r="Q3851" s="10" t="str">
        <f t="shared" si="361"/>
        <v>theater</v>
      </c>
      <c r="R3851" s="10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8.8" hidden="1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2"/>
        <v>3.8</v>
      </c>
      <c r="P3852" s="9">
        <f t="shared" si="360"/>
        <v>9.5</v>
      </c>
      <c r="Q3852" s="10" t="str">
        <f t="shared" si="361"/>
        <v>theater</v>
      </c>
      <c r="R3852" s="10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2" hidden="1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2"/>
        <v>34.08</v>
      </c>
      <c r="P3853" s="9">
        <f t="shared" si="360"/>
        <v>35.5</v>
      </c>
      <c r="Q3853" s="10" t="str">
        <f t="shared" si="361"/>
        <v>theater</v>
      </c>
      <c r="R3853" s="10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2" hidden="1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2"/>
        <v>0.2</v>
      </c>
      <c r="P3854" s="9">
        <f t="shared" si="360"/>
        <v>10</v>
      </c>
      <c r="Q3854" s="10" t="str">
        <f t="shared" si="361"/>
        <v>theater</v>
      </c>
      <c r="R3854" s="10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2" hidden="1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2"/>
        <v>2.5999999999999999E-2</v>
      </c>
      <c r="P3855" s="9">
        <f t="shared" si="360"/>
        <v>13</v>
      </c>
      <c r="Q3855" s="10" t="str">
        <f t="shared" si="361"/>
        <v>theater</v>
      </c>
      <c r="R3855" s="10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8.8" hidden="1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2"/>
        <v>16.254545454545454</v>
      </c>
      <c r="P3856" s="9">
        <f t="shared" si="360"/>
        <v>89.4</v>
      </c>
      <c r="Q3856" s="10" t="str">
        <f t="shared" si="361"/>
        <v>theater</v>
      </c>
      <c r="R3856" s="10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7.6" hidden="1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2"/>
        <v>2.5</v>
      </c>
      <c r="P3857" s="9">
        <f t="shared" si="360"/>
        <v>25</v>
      </c>
      <c r="Q3857" s="10" t="str">
        <f t="shared" si="361"/>
        <v>theater</v>
      </c>
      <c r="R3857" s="10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7.6" hidden="1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2"/>
        <v>0.02</v>
      </c>
      <c r="P3858" s="9">
        <f t="shared" si="360"/>
        <v>1</v>
      </c>
      <c r="Q3858" s="10" t="str">
        <f t="shared" si="361"/>
        <v>theater</v>
      </c>
      <c r="R3858" s="10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2" hidden="1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2"/>
        <v>5.2</v>
      </c>
      <c r="P3859" s="9">
        <f t="shared" si="360"/>
        <v>65</v>
      </c>
      <c r="Q3859" s="10" t="str">
        <f t="shared" si="361"/>
        <v>theater</v>
      </c>
      <c r="R3859" s="10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7.6" hidden="1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2"/>
        <v>2</v>
      </c>
      <c r="P3860" s="9">
        <f t="shared" si="360"/>
        <v>10</v>
      </c>
      <c r="Q3860" s="10" t="str">
        <f t="shared" si="361"/>
        <v>theater</v>
      </c>
      <c r="R3860" s="1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2" hidden="1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2"/>
        <v>0.04</v>
      </c>
      <c r="P3861" s="9">
        <f t="shared" si="360"/>
        <v>1</v>
      </c>
      <c r="Q3861" s="10" t="str">
        <f t="shared" si="361"/>
        <v>theater</v>
      </c>
      <c r="R3861" s="10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3.2" hidden="1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2"/>
        <v>17.666666666666668</v>
      </c>
      <c r="P3862" s="9">
        <f t="shared" si="360"/>
        <v>81.538461538461533</v>
      </c>
      <c r="Q3862" s="10" t="str">
        <f t="shared" si="361"/>
        <v>theater</v>
      </c>
      <c r="R3862" s="10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2"/>
        <v>5</v>
      </c>
      <c r="P3863" s="9">
        <f t="shared" si="360"/>
        <v>100</v>
      </c>
      <c r="Q3863" s="10" t="str">
        <f t="shared" si="361"/>
        <v>theater</v>
      </c>
      <c r="R3863" s="10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8.8" hidden="1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2"/>
        <v>1.3333333333333334E-2</v>
      </c>
      <c r="P3864" s="9">
        <f t="shared" si="360"/>
        <v>1</v>
      </c>
      <c r="Q3864" s="10" t="str">
        <f t="shared" si="361"/>
        <v>theater</v>
      </c>
      <c r="R3864" s="10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2" hidden="1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2"/>
        <v>0</v>
      </c>
      <c r="P3865" s="9" t="e">
        <f t="shared" si="360"/>
        <v>#DIV/0!</v>
      </c>
      <c r="Q3865" s="10" t="str">
        <f t="shared" si="361"/>
        <v>theater</v>
      </c>
      <c r="R3865" s="10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3.2" hidden="1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2"/>
        <v>1.2</v>
      </c>
      <c r="P3866" s="9">
        <f t="shared" si="360"/>
        <v>20</v>
      </c>
      <c r="Q3866" s="10" t="str">
        <f t="shared" si="361"/>
        <v>theater</v>
      </c>
      <c r="R3866" s="10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2" hidden="1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2"/>
        <v>26.937422295897225</v>
      </c>
      <c r="P3867" s="9">
        <f t="shared" si="360"/>
        <v>46.428571428571431</v>
      </c>
      <c r="Q3867" s="10" t="str">
        <f t="shared" si="361"/>
        <v>theater</v>
      </c>
      <c r="R3867" s="10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8.8" hidden="1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2"/>
        <v>0.54999999999999993</v>
      </c>
      <c r="P3868" s="9">
        <f t="shared" si="360"/>
        <v>5.5</v>
      </c>
      <c r="Q3868" s="10" t="str">
        <f t="shared" si="361"/>
        <v>theater</v>
      </c>
      <c r="R3868" s="10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2" hidden="1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2"/>
        <v>12.55</v>
      </c>
      <c r="P3869" s="9">
        <f t="shared" si="360"/>
        <v>50.2</v>
      </c>
      <c r="Q3869" s="10" t="str">
        <f t="shared" si="361"/>
        <v>theater</v>
      </c>
      <c r="R3869" s="10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2"/>
        <v>0.2</v>
      </c>
      <c r="P3870" s="9">
        <f t="shared" si="360"/>
        <v>10</v>
      </c>
      <c r="Q3870" s="10" t="str">
        <f t="shared" si="361"/>
        <v>theater</v>
      </c>
      <c r="R3870" s="1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2"/>
        <v>3.4474868431088401</v>
      </c>
      <c r="P3871" s="9">
        <f t="shared" si="360"/>
        <v>30.133333333333333</v>
      </c>
      <c r="Q3871" s="10" t="str">
        <f t="shared" si="361"/>
        <v>theater</v>
      </c>
      <c r="R3871" s="10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7.6" hidden="1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2"/>
        <v>15</v>
      </c>
      <c r="P3872" s="9">
        <f t="shared" si="360"/>
        <v>150</v>
      </c>
      <c r="Q3872" s="10" t="str">
        <f t="shared" si="361"/>
        <v>theater</v>
      </c>
      <c r="R3872" s="10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2"/>
        <v>2.666666666666667</v>
      </c>
      <c r="P3873" s="9">
        <f t="shared" si="360"/>
        <v>13.333333333333334</v>
      </c>
      <c r="Q3873" s="10" t="str">
        <f t="shared" si="361"/>
        <v>theater</v>
      </c>
      <c r="R3873" s="10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2" hidden="1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2"/>
        <v>0</v>
      </c>
      <c r="P3874" s="9" t="e">
        <f t="shared" si="360"/>
        <v>#DIV/0!</v>
      </c>
      <c r="Q3874" s="10" t="str">
        <f t="shared" si="361"/>
        <v>theater</v>
      </c>
      <c r="R3874" s="10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2"/>
        <v>0</v>
      </c>
      <c r="P3875" s="9" t="e">
        <f t="shared" si="360"/>
        <v>#DIV/0!</v>
      </c>
      <c r="Q3875" s="10" t="str">
        <f t="shared" si="361"/>
        <v>theater</v>
      </c>
      <c r="R3875" s="10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2"/>
        <v>0</v>
      </c>
      <c r="P3876" s="9" t="e">
        <f t="shared" si="360"/>
        <v>#DIV/0!</v>
      </c>
      <c r="Q3876" s="10" t="str">
        <f t="shared" si="361"/>
        <v>theater</v>
      </c>
      <c r="R3876" s="10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2"/>
        <v>0</v>
      </c>
      <c r="P3877" s="9" t="e">
        <f t="shared" si="360"/>
        <v>#DIV/0!</v>
      </c>
      <c r="Q3877" s="10" t="str">
        <f t="shared" si="361"/>
        <v>theater</v>
      </c>
      <c r="R3877" s="10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2"/>
        <v>52.794871794871788</v>
      </c>
      <c r="P3878" s="9">
        <f t="shared" si="360"/>
        <v>44.760869565217391</v>
      </c>
      <c r="Q3878" s="10" t="str">
        <f t="shared" si="361"/>
        <v>theater</v>
      </c>
      <c r="R3878" s="10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2"/>
        <v>4.9639999999999995</v>
      </c>
      <c r="P3879" s="9">
        <f t="shared" si="360"/>
        <v>88.642857142857139</v>
      </c>
      <c r="Q3879" s="10" t="str">
        <f t="shared" si="361"/>
        <v>theater</v>
      </c>
      <c r="R3879" s="10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2"/>
        <v>5.5555555555555552E-2</v>
      </c>
      <c r="P3880" s="9">
        <f t="shared" si="360"/>
        <v>10</v>
      </c>
      <c r="Q3880" s="10" t="str">
        <f t="shared" si="361"/>
        <v>theater</v>
      </c>
      <c r="R3880" s="1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2"/>
        <v>0</v>
      </c>
      <c r="P3881" s="9" t="e">
        <f t="shared" si="360"/>
        <v>#DIV/0!</v>
      </c>
      <c r="Q3881" s="10" t="str">
        <f t="shared" si="361"/>
        <v>theater</v>
      </c>
      <c r="R3881" s="10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2"/>
        <v>13.066666666666665</v>
      </c>
      <c r="P3882" s="9">
        <f t="shared" si="360"/>
        <v>57.647058823529413</v>
      </c>
      <c r="Q3882" s="10" t="str">
        <f t="shared" si="361"/>
        <v>theater</v>
      </c>
      <c r="R3882" s="10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8.8" hidden="1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2"/>
        <v>5</v>
      </c>
      <c r="P3883" s="9">
        <f t="shared" si="360"/>
        <v>25</v>
      </c>
      <c r="Q3883" s="10" t="str">
        <f t="shared" si="361"/>
        <v>theater</v>
      </c>
      <c r="R3883" s="10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2"/>
        <v>0</v>
      </c>
      <c r="P3884" s="9" t="e">
        <f t="shared" si="360"/>
        <v>#DIV/0!</v>
      </c>
      <c r="Q3884" s="10" t="str">
        <f t="shared" si="361"/>
        <v>theater</v>
      </c>
      <c r="R3884" s="10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2"/>
        <v>0</v>
      </c>
      <c r="P3885" s="9" t="e">
        <f t="shared" si="360"/>
        <v>#DIV/0!</v>
      </c>
      <c r="Q3885" s="10" t="str">
        <f t="shared" si="361"/>
        <v>theater</v>
      </c>
      <c r="R3885" s="10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2"/>
        <v>0</v>
      </c>
      <c r="P3886" s="9" t="e">
        <f t="shared" si="360"/>
        <v>#DIV/0!</v>
      </c>
      <c r="Q3886" s="10" t="str">
        <f t="shared" si="361"/>
        <v>theater</v>
      </c>
      <c r="R3886" s="10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2" hidden="1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2"/>
        <v>0</v>
      </c>
      <c r="P3887" s="9" t="e">
        <f t="shared" si="360"/>
        <v>#DIV/0!</v>
      </c>
      <c r="Q3887" s="10" t="str">
        <f t="shared" si="361"/>
        <v>theater</v>
      </c>
      <c r="R3887" s="10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2"/>
        <v>0</v>
      </c>
      <c r="P3888" s="9" t="e">
        <f t="shared" si="360"/>
        <v>#DIV/0!</v>
      </c>
      <c r="Q3888" s="10" t="str">
        <f t="shared" si="361"/>
        <v>theater</v>
      </c>
      <c r="R3888" s="10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2"/>
        <v>1.7500000000000002</v>
      </c>
      <c r="P3889" s="9">
        <f t="shared" si="360"/>
        <v>17.5</v>
      </c>
      <c r="Q3889" s="10" t="str">
        <f t="shared" si="361"/>
        <v>theater</v>
      </c>
      <c r="R3889" s="10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3.2" hidden="1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2"/>
        <v>27.1</v>
      </c>
      <c r="P3890" s="9">
        <f t="shared" si="360"/>
        <v>38.714285714285715</v>
      </c>
      <c r="Q3890" s="10" t="str">
        <f t="shared" si="361"/>
        <v>theater</v>
      </c>
      <c r="R3890" s="1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2" hidden="1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2"/>
        <v>1.4749999999999999</v>
      </c>
      <c r="P3891" s="9">
        <f t="shared" si="360"/>
        <v>13.111111111111111</v>
      </c>
      <c r="Q3891" s="10" t="str">
        <f t="shared" si="361"/>
        <v>theater</v>
      </c>
      <c r="R3891" s="10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2" hidden="1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2"/>
        <v>16.826666666666668</v>
      </c>
      <c r="P3892" s="9">
        <f t="shared" si="360"/>
        <v>315.5</v>
      </c>
      <c r="Q3892" s="10" t="str">
        <f t="shared" si="361"/>
        <v>theater</v>
      </c>
      <c r="R3892" s="10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8.8" hidden="1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2"/>
        <v>32.5</v>
      </c>
      <c r="P3893" s="9">
        <f t="shared" si="360"/>
        <v>37.142857142857146</v>
      </c>
      <c r="Q3893" s="10" t="str">
        <f t="shared" si="361"/>
        <v>theater</v>
      </c>
      <c r="R3893" s="10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7.6" hidden="1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2"/>
        <v>0</v>
      </c>
      <c r="P3894" s="9" t="e">
        <f t="shared" si="360"/>
        <v>#DIV/0!</v>
      </c>
      <c r="Q3894" s="10" t="str">
        <f t="shared" si="361"/>
        <v>theater</v>
      </c>
      <c r="R3894" s="10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7.6" hidden="1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2"/>
        <v>21.55</v>
      </c>
      <c r="P3895" s="9">
        <f t="shared" si="360"/>
        <v>128.27380952380952</v>
      </c>
      <c r="Q3895" s="10" t="str">
        <f t="shared" si="361"/>
        <v>theater</v>
      </c>
      <c r="R3895" s="10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3.2" hidden="1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2"/>
        <v>3.4666666666666663</v>
      </c>
      <c r="P3896" s="9">
        <f t="shared" si="360"/>
        <v>47.272727272727273</v>
      </c>
      <c r="Q3896" s="10" t="str">
        <f t="shared" si="361"/>
        <v>theater</v>
      </c>
      <c r="R3896" s="10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3.2" hidden="1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2"/>
        <v>5</v>
      </c>
      <c r="P3897" s="9">
        <f t="shared" si="360"/>
        <v>50</v>
      </c>
      <c r="Q3897" s="10" t="str">
        <f t="shared" si="361"/>
        <v>theater</v>
      </c>
      <c r="R3897" s="10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2" hidden="1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2"/>
        <v>10.625</v>
      </c>
      <c r="P3898" s="9">
        <f t="shared" si="360"/>
        <v>42.5</v>
      </c>
      <c r="Q3898" s="10" t="str">
        <f t="shared" si="361"/>
        <v>theater</v>
      </c>
      <c r="R3898" s="10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2" hidden="1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2"/>
        <v>17.599999999999998</v>
      </c>
      <c r="P3899" s="9">
        <f t="shared" si="360"/>
        <v>44</v>
      </c>
      <c r="Q3899" s="10" t="str">
        <f t="shared" si="361"/>
        <v>theater</v>
      </c>
      <c r="R3899" s="10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7.6" hidden="1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2"/>
        <v>32.56</v>
      </c>
      <c r="P3900" s="9">
        <f t="shared" si="360"/>
        <v>50.875</v>
      </c>
      <c r="Q3900" s="10" t="str">
        <f t="shared" si="361"/>
        <v>theater</v>
      </c>
      <c r="R3900" s="1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2" hidden="1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2"/>
        <v>1.25</v>
      </c>
      <c r="P3901" s="9">
        <f t="shared" si="360"/>
        <v>62.5</v>
      </c>
      <c r="Q3901" s="10" t="str">
        <f t="shared" si="361"/>
        <v>theater</v>
      </c>
      <c r="R3901" s="10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2" hidden="1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2"/>
        <v>5.4</v>
      </c>
      <c r="P3902" s="9">
        <f t="shared" si="360"/>
        <v>27</v>
      </c>
      <c r="Q3902" s="10" t="str">
        <f t="shared" si="361"/>
        <v>theater</v>
      </c>
      <c r="R3902" s="10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2" hidden="1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2"/>
        <v>0.83333333333333337</v>
      </c>
      <c r="P3903" s="9">
        <f t="shared" si="360"/>
        <v>25</v>
      </c>
      <c r="Q3903" s="10" t="str">
        <f t="shared" si="361"/>
        <v>theater</v>
      </c>
      <c r="R3903" s="10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2" hidden="1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2"/>
        <v>48.833333333333336</v>
      </c>
      <c r="P3904" s="9">
        <f t="shared" si="360"/>
        <v>47.258064516129032</v>
      </c>
      <c r="Q3904" s="10" t="str">
        <f t="shared" si="361"/>
        <v>theater</v>
      </c>
      <c r="R3904" s="10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7.6" hidden="1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2"/>
        <v>0</v>
      </c>
      <c r="P3905" s="9" t="e">
        <f t="shared" si="360"/>
        <v>#DIV/0!</v>
      </c>
      <c r="Q3905" s="10" t="str">
        <f t="shared" si="361"/>
        <v>theater</v>
      </c>
      <c r="R3905" s="10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8.8" hidden="1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2"/>
        <v>0.03</v>
      </c>
      <c r="P3906" s="9">
        <f t="shared" ref="P3906:P3969" si="366">AVERAGE(PLEDGED/BACKERS_COUNT)</f>
        <v>1.5</v>
      </c>
      <c r="Q3906" s="10" t="str">
        <f t="shared" ref="Q3906:Q3969" si="367">LEFT(N3906,FIND("/",N3906)-1)</f>
        <v>theater</v>
      </c>
      <c r="R3906" s="10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2" hidden="1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8">(E3907/D3907)*100</f>
        <v>11.533333333333333</v>
      </c>
      <c r="P3907" s="9">
        <f t="shared" si="366"/>
        <v>24.714285714285715</v>
      </c>
      <c r="Q3907" s="10" t="str">
        <f t="shared" si="367"/>
        <v>theater</v>
      </c>
      <c r="R3907" s="10" t="str">
        <f t="shared" ref="R3907:R3970" si="369">RIGHT(N3907, LEN(N3907)-FIND("/", 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2" hidden="1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8"/>
        <v>67.333333333333329</v>
      </c>
      <c r="P3908" s="9">
        <f t="shared" si="366"/>
        <v>63.125</v>
      </c>
      <c r="Q3908" s="10" t="str">
        <f t="shared" si="367"/>
        <v>theater</v>
      </c>
      <c r="R3908" s="10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3.2" hidden="1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8"/>
        <v>15.299999999999999</v>
      </c>
      <c r="P3909" s="9">
        <f t="shared" si="366"/>
        <v>38.25</v>
      </c>
      <c r="Q3909" s="10" t="str">
        <f t="shared" si="367"/>
        <v>theater</v>
      </c>
      <c r="R3909" s="10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3.2" hidden="1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8"/>
        <v>8.6666666666666679</v>
      </c>
      <c r="P3910" s="9">
        <f t="shared" si="366"/>
        <v>16.25</v>
      </c>
      <c r="Q3910" s="10" t="str">
        <f t="shared" si="367"/>
        <v>theater</v>
      </c>
      <c r="R3910" s="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2" hidden="1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8"/>
        <v>0.22499999999999998</v>
      </c>
      <c r="P3911" s="9">
        <f t="shared" si="366"/>
        <v>33.75</v>
      </c>
      <c r="Q3911" s="10" t="str">
        <f t="shared" si="367"/>
        <v>theater</v>
      </c>
      <c r="R3911" s="10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2" hidden="1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8"/>
        <v>3.0833333333333335</v>
      </c>
      <c r="P3912" s="9">
        <f t="shared" si="366"/>
        <v>61.666666666666664</v>
      </c>
      <c r="Q3912" s="10" t="str">
        <f t="shared" si="367"/>
        <v>theater</v>
      </c>
      <c r="R3912" s="10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2" hidden="1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8"/>
        <v>37.412500000000001</v>
      </c>
      <c r="P3913" s="9">
        <f t="shared" si="366"/>
        <v>83.138888888888886</v>
      </c>
      <c r="Q3913" s="10" t="str">
        <f t="shared" si="367"/>
        <v>theater</v>
      </c>
      <c r="R3913" s="10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2" hidden="1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8"/>
        <v>6.6666666666666671E-3</v>
      </c>
      <c r="P3914" s="9">
        <f t="shared" si="366"/>
        <v>1</v>
      </c>
      <c r="Q3914" s="10" t="str">
        <f t="shared" si="367"/>
        <v>theater</v>
      </c>
      <c r="R3914" s="10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2" hidden="1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8"/>
        <v>10</v>
      </c>
      <c r="P3915" s="9">
        <f t="shared" si="366"/>
        <v>142.85714285714286</v>
      </c>
      <c r="Q3915" s="10" t="str">
        <f t="shared" si="367"/>
        <v>theater</v>
      </c>
      <c r="R3915" s="10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2" hidden="1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8"/>
        <v>36.36</v>
      </c>
      <c r="P3916" s="9">
        <f t="shared" si="366"/>
        <v>33.666666666666664</v>
      </c>
      <c r="Q3916" s="10" t="str">
        <f t="shared" si="367"/>
        <v>theater</v>
      </c>
      <c r="R3916" s="10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2" hidden="1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8"/>
        <v>0.33333333333333337</v>
      </c>
      <c r="P3917" s="9">
        <f t="shared" si="366"/>
        <v>5</v>
      </c>
      <c r="Q3917" s="10" t="str">
        <f t="shared" si="367"/>
        <v>theater</v>
      </c>
      <c r="R3917" s="10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2" hidden="1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8"/>
        <v>0</v>
      </c>
      <c r="P3918" s="9" t="e">
        <f t="shared" si="366"/>
        <v>#DIV/0!</v>
      </c>
      <c r="Q3918" s="10" t="str">
        <f t="shared" si="367"/>
        <v>theater</v>
      </c>
      <c r="R3918" s="10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2" hidden="1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8"/>
        <v>0.2857142857142857</v>
      </c>
      <c r="P3919" s="9">
        <f t="shared" si="366"/>
        <v>10</v>
      </c>
      <c r="Q3919" s="10" t="str">
        <f t="shared" si="367"/>
        <v>theater</v>
      </c>
      <c r="R3919" s="10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57.6" hidden="1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8"/>
        <v>0.2</v>
      </c>
      <c r="P3920" s="9">
        <f t="shared" si="366"/>
        <v>40</v>
      </c>
      <c r="Q3920" s="10" t="str">
        <f t="shared" si="367"/>
        <v>theater</v>
      </c>
      <c r="R3920" s="1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2" hidden="1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8"/>
        <v>1.7999999999999998</v>
      </c>
      <c r="P3921" s="9">
        <f t="shared" si="366"/>
        <v>30</v>
      </c>
      <c r="Q3921" s="10" t="str">
        <f t="shared" si="367"/>
        <v>theater</v>
      </c>
      <c r="R3921" s="10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2" hidden="1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8"/>
        <v>5.4</v>
      </c>
      <c r="P3922" s="9">
        <f t="shared" si="366"/>
        <v>45</v>
      </c>
      <c r="Q3922" s="10" t="str">
        <f t="shared" si="367"/>
        <v>theater</v>
      </c>
      <c r="R3922" s="10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2" hidden="1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8"/>
        <v>0</v>
      </c>
      <c r="P3923" s="9" t="e">
        <f t="shared" si="366"/>
        <v>#DIV/0!</v>
      </c>
      <c r="Q3923" s="10" t="str">
        <f t="shared" si="367"/>
        <v>theater</v>
      </c>
      <c r="R3923" s="10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2" hidden="1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8"/>
        <v>8.1333333333333329</v>
      </c>
      <c r="P3924" s="9">
        <f t="shared" si="366"/>
        <v>10.166666666666666</v>
      </c>
      <c r="Q3924" s="10" t="str">
        <f t="shared" si="367"/>
        <v>theater</v>
      </c>
      <c r="R3924" s="10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2" hidden="1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8"/>
        <v>12.034782608695652</v>
      </c>
      <c r="P3925" s="9">
        <f t="shared" si="366"/>
        <v>81.411764705882348</v>
      </c>
      <c r="Q3925" s="10" t="str">
        <f t="shared" si="367"/>
        <v>theater</v>
      </c>
      <c r="R3925" s="10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2" hidden="1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8"/>
        <v>15.266666666666667</v>
      </c>
      <c r="P3926" s="9">
        <f t="shared" si="366"/>
        <v>57.25</v>
      </c>
      <c r="Q3926" s="10" t="str">
        <f t="shared" si="367"/>
        <v>theater</v>
      </c>
      <c r="R3926" s="10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2" hidden="1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8"/>
        <v>10</v>
      </c>
      <c r="P3927" s="9">
        <f t="shared" si="366"/>
        <v>5</v>
      </c>
      <c r="Q3927" s="10" t="str">
        <f t="shared" si="367"/>
        <v>theater</v>
      </c>
      <c r="R3927" s="10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8.8" hidden="1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8"/>
        <v>0.3</v>
      </c>
      <c r="P3928" s="9">
        <f t="shared" si="366"/>
        <v>15</v>
      </c>
      <c r="Q3928" s="10" t="str">
        <f t="shared" si="367"/>
        <v>theater</v>
      </c>
      <c r="R3928" s="10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2" hidden="1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8"/>
        <v>1</v>
      </c>
      <c r="P3929" s="9">
        <f t="shared" si="366"/>
        <v>12.5</v>
      </c>
      <c r="Q3929" s="10" t="str">
        <f t="shared" si="367"/>
        <v>theater</v>
      </c>
      <c r="R3929" s="10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2" hidden="1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8"/>
        <v>13.020000000000001</v>
      </c>
      <c r="P3930" s="9">
        <f t="shared" si="366"/>
        <v>93</v>
      </c>
      <c r="Q3930" s="10" t="str">
        <f t="shared" si="367"/>
        <v>theater</v>
      </c>
      <c r="R3930" s="1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2" hidden="1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8"/>
        <v>2.2650000000000001</v>
      </c>
      <c r="P3931" s="9">
        <f t="shared" si="366"/>
        <v>32.357142857142854</v>
      </c>
      <c r="Q3931" s="10" t="str">
        <f t="shared" si="367"/>
        <v>theater</v>
      </c>
      <c r="R3931" s="10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2" hidden="1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8"/>
        <v>0</v>
      </c>
      <c r="P3932" s="9" t="e">
        <f t="shared" si="366"/>
        <v>#DIV/0!</v>
      </c>
      <c r="Q3932" s="10" t="str">
        <f t="shared" si="367"/>
        <v>theater</v>
      </c>
      <c r="R3932" s="10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2" hidden="1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8"/>
        <v>0</v>
      </c>
      <c r="P3933" s="9" t="e">
        <f t="shared" si="366"/>
        <v>#DIV/0!</v>
      </c>
      <c r="Q3933" s="10" t="str">
        <f t="shared" si="367"/>
        <v>theater</v>
      </c>
      <c r="R3933" s="10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2" hidden="1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8"/>
        <v>8.3333333333333332E-3</v>
      </c>
      <c r="P3934" s="9">
        <f t="shared" si="366"/>
        <v>1</v>
      </c>
      <c r="Q3934" s="10" t="str">
        <f t="shared" si="367"/>
        <v>theater</v>
      </c>
      <c r="R3934" s="10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2" hidden="1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8"/>
        <v>15.742857142857142</v>
      </c>
      <c r="P3935" s="9">
        <f t="shared" si="366"/>
        <v>91.833333333333329</v>
      </c>
      <c r="Q3935" s="10" t="str">
        <f t="shared" si="367"/>
        <v>theater</v>
      </c>
      <c r="R3935" s="10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2" hidden="1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8"/>
        <v>11</v>
      </c>
      <c r="P3936" s="9">
        <f t="shared" si="366"/>
        <v>45.833333333333336</v>
      </c>
      <c r="Q3936" s="10" t="str">
        <f t="shared" si="367"/>
        <v>theater</v>
      </c>
      <c r="R3936" s="10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7.6" hidden="1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8"/>
        <v>43.833333333333336</v>
      </c>
      <c r="P3937" s="9">
        <f t="shared" si="366"/>
        <v>57.173913043478258</v>
      </c>
      <c r="Q3937" s="10" t="str">
        <f t="shared" si="367"/>
        <v>theater</v>
      </c>
      <c r="R3937" s="10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2" hidden="1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8"/>
        <v>0</v>
      </c>
      <c r="P3938" s="9" t="e">
        <f t="shared" si="366"/>
        <v>#DIV/0!</v>
      </c>
      <c r="Q3938" s="10" t="str">
        <f t="shared" si="367"/>
        <v>theater</v>
      </c>
      <c r="R3938" s="10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2" hidden="1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8"/>
        <v>86.135181975736558</v>
      </c>
      <c r="P3939" s="9">
        <f t="shared" si="366"/>
        <v>248.5</v>
      </c>
      <c r="Q3939" s="10" t="str">
        <f t="shared" si="367"/>
        <v>theater</v>
      </c>
      <c r="R3939" s="10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2" hidden="1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8"/>
        <v>12.196620583717358</v>
      </c>
      <c r="P3940" s="9">
        <f t="shared" si="366"/>
        <v>79.400000000000006</v>
      </c>
      <c r="Q3940" s="10" t="str">
        <f t="shared" si="367"/>
        <v>theater</v>
      </c>
      <c r="R3940" s="1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2" hidden="1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8"/>
        <v>0.1</v>
      </c>
      <c r="P3941" s="9">
        <f t="shared" si="366"/>
        <v>5</v>
      </c>
      <c r="Q3941" s="10" t="str">
        <f t="shared" si="367"/>
        <v>theater</v>
      </c>
      <c r="R3941" s="10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2" hidden="1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8"/>
        <v>0.22</v>
      </c>
      <c r="P3942" s="9">
        <f t="shared" si="366"/>
        <v>5.5</v>
      </c>
      <c r="Q3942" s="10" t="str">
        <f t="shared" si="367"/>
        <v>theater</v>
      </c>
      <c r="R3942" s="10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2" hidden="1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8"/>
        <v>0.90909090909090906</v>
      </c>
      <c r="P3943" s="9">
        <f t="shared" si="366"/>
        <v>25</v>
      </c>
      <c r="Q3943" s="10" t="str">
        <f t="shared" si="367"/>
        <v>theater</v>
      </c>
      <c r="R3943" s="10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2" hidden="1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8"/>
        <v>0</v>
      </c>
      <c r="P3944" s="9" t="e">
        <f t="shared" si="366"/>
        <v>#DIV/0!</v>
      </c>
      <c r="Q3944" s="10" t="str">
        <f t="shared" si="367"/>
        <v>theater</v>
      </c>
      <c r="R3944" s="10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2" hidden="1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8"/>
        <v>35.64</v>
      </c>
      <c r="P3945" s="9">
        <f t="shared" si="366"/>
        <v>137.07692307692307</v>
      </c>
      <c r="Q3945" s="10" t="str">
        <f t="shared" si="367"/>
        <v>theater</v>
      </c>
      <c r="R3945" s="10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57.6" hidden="1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8"/>
        <v>0</v>
      </c>
      <c r="P3946" s="9" t="e">
        <f t="shared" si="366"/>
        <v>#DIV/0!</v>
      </c>
      <c r="Q3946" s="10" t="str">
        <f t="shared" si="367"/>
        <v>theater</v>
      </c>
      <c r="R3946" s="10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2" hidden="1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8"/>
        <v>0.25</v>
      </c>
      <c r="P3947" s="9">
        <f t="shared" si="366"/>
        <v>5</v>
      </c>
      <c r="Q3947" s="10" t="str">
        <f t="shared" si="367"/>
        <v>theater</v>
      </c>
      <c r="R3947" s="10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8.8" hidden="1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8"/>
        <v>3.25</v>
      </c>
      <c r="P3948" s="9">
        <f t="shared" si="366"/>
        <v>39</v>
      </c>
      <c r="Q3948" s="10" t="str">
        <f t="shared" si="367"/>
        <v>theater</v>
      </c>
      <c r="R3948" s="10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3.2" hidden="1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8"/>
        <v>3.3666666666666663</v>
      </c>
      <c r="P3949" s="9">
        <f t="shared" si="366"/>
        <v>50.5</v>
      </c>
      <c r="Q3949" s="10" t="str">
        <f t="shared" si="367"/>
        <v>theater</v>
      </c>
      <c r="R3949" s="10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2" hidden="1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8"/>
        <v>0</v>
      </c>
      <c r="P3950" s="9" t="e">
        <f t="shared" si="366"/>
        <v>#DIV/0!</v>
      </c>
      <c r="Q3950" s="10" t="str">
        <f t="shared" si="367"/>
        <v>theater</v>
      </c>
      <c r="R3950" s="1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3.2" hidden="1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8"/>
        <v>15.770000000000001</v>
      </c>
      <c r="P3951" s="9">
        <f t="shared" si="366"/>
        <v>49.28125</v>
      </c>
      <c r="Q3951" s="10" t="str">
        <f t="shared" si="367"/>
        <v>theater</v>
      </c>
      <c r="R3951" s="10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57.6" hidden="1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8"/>
        <v>0.625</v>
      </c>
      <c r="P3952" s="9">
        <f t="shared" si="366"/>
        <v>25</v>
      </c>
      <c r="Q3952" s="10" t="str">
        <f t="shared" si="367"/>
        <v>theater</v>
      </c>
      <c r="R3952" s="10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2" hidden="1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8"/>
        <v>5.0000000000000001E-4</v>
      </c>
      <c r="P3953" s="9">
        <f t="shared" si="366"/>
        <v>1</v>
      </c>
      <c r="Q3953" s="10" t="str">
        <f t="shared" si="367"/>
        <v>theater</v>
      </c>
      <c r="R3953" s="10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2" hidden="1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8"/>
        <v>9.6153846153846159E-2</v>
      </c>
      <c r="P3954" s="9">
        <f t="shared" si="366"/>
        <v>25</v>
      </c>
      <c r="Q3954" s="10" t="str">
        <f t="shared" si="367"/>
        <v>theater</v>
      </c>
      <c r="R3954" s="10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2" hidden="1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8"/>
        <v>0</v>
      </c>
      <c r="P3955" s="9" t="e">
        <f t="shared" si="366"/>
        <v>#DIV/0!</v>
      </c>
      <c r="Q3955" s="10" t="str">
        <f t="shared" si="367"/>
        <v>theater</v>
      </c>
      <c r="R3955" s="10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57.6" hidden="1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8"/>
        <v>0</v>
      </c>
      <c r="P3956" s="9" t="e">
        <f t="shared" si="366"/>
        <v>#DIV/0!</v>
      </c>
      <c r="Q3956" s="10" t="str">
        <f t="shared" si="367"/>
        <v>theater</v>
      </c>
      <c r="R3956" s="10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2" hidden="1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8"/>
        <v>24.285714285714285</v>
      </c>
      <c r="P3957" s="9">
        <f t="shared" si="366"/>
        <v>53.125</v>
      </c>
      <c r="Q3957" s="10" t="str">
        <f t="shared" si="367"/>
        <v>theater</v>
      </c>
      <c r="R3957" s="10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2" hidden="1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8"/>
        <v>0</v>
      </c>
      <c r="P3958" s="9" t="e">
        <f t="shared" si="366"/>
        <v>#DIV/0!</v>
      </c>
      <c r="Q3958" s="10" t="str">
        <f t="shared" si="367"/>
        <v>theater</v>
      </c>
      <c r="R3958" s="10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2" hidden="1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8"/>
        <v>2.5000000000000001E-2</v>
      </c>
      <c r="P3959" s="9">
        <f t="shared" si="366"/>
        <v>7</v>
      </c>
      <c r="Q3959" s="10" t="str">
        <f t="shared" si="367"/>
        <v>theater</v>
      </c>
      <c r="R3959" s="10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3.2" hidden="1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8"/>
        <v>32.049999999999997</v>
      </c>
      <c r="P3960" s="9">
        <f t="shared" si="366"/>
        <v>40.0625</v>
      </c>
      <c r="Q3960" s="10" t="str">
        <f t="shared" si="367"/>
        <v>theater</v>
      </c>
      <c r="R3960" s="1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2" hidden="1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8"/>
        <v>24.333333333333336</v>
      </c>
      <c r="P3961" s="9">
        <f t="shared" si="366"/>
        <v>24.333333333333332</v>
      </c>
      <c r="Q3961" s="10" t="str">
        <f t="shared" si="367"/>
        <v>theater</v>
      </c>
      <c r="R3961" s="10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2" hidden="1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8"/>
        <v>1.5</v>
      </c>
      <c r="P3962" s="9">
        <f t="shared" si="366"/>
        <v>11.25</v>
      </c>
      <c r="Q3962" s="10" t="str">
        <f t="shared" si="367"/>
        <v>theater</v>
      </c>
      <c r="R3962" s="10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57.6" hidden="1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8"/>
        <v>0.42</v>
      </c>
      <c r="P3963" s="9">
        <f t="shared" si="366"/>
        <v>10.5</v>
      </c>
      <c r="Q3963" s="10" t="str">
        <f t="shared" si="367"/>
        <v>theater</v>
      </c>
      <c r="R3963" s="10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57.6" hidden="1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8"/>
        <v>3.214285714285714</v>
      </c>
      <c r="P3964" s="9">
        <f t="shared" si="366"/>
        <v>15</v>
      </c>
      <c r="Q3964" s="10" t="str">
        <f t="shared" si="367"/>
        <v>theater</v>
      </c>
      <c r="R3964" s="10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3.2" hidden="1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8"/>
        <v>0</v>
      </c>
      <c r="P3965" s="9" t="e">
        <f t="shared" si="366"/>
        <v>#DIV/0!</v>
      </c>
      <c r="Q3965" s="10" t="str">
        <f t="shared" si="367"/>
        <v>theater</v>
      </c>
      <c r="R3965" s="10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2" hidden="1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8"/>
        <v>6.3</v>
      </c>
      <c r="P3966" s="9">
        <f t="shared" si="366"/>
        <v>42</v>
      </c>
      <c r="Q3966" s="10" t="str">
        <f t="shared" si="367"/>
        <v>theater</v>
      </c>
      <c r="R3966" s="10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3.2" hidden="1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8"/>
        <v>14.249999999999998</v>
      </c>
      <c r="P3967" s="9">
        <f t="shared" si="366"/>
        <v>71.25</v>
      </c>
      <c r="Q3967" s="10" t="str">
        <f t="shared" si="367"/>
        <v>theater</v>
      </c>
      <c r="R3967" s="10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57.6" hidden="1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8"/>
        <v>0.6</v>
      </c>
      <c r="P3968" s="9">
        <f t="shared" si="366"/>
        <v>22.5</v>
      </c>
      <c r="Q3968" s="10" t="str">
        <f t="shared" si="367"/>
        <v>theater</v>
      </c>
      <c r="R3968" s="10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2" hidden="1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8"/>
        <v>24.117647058823529</v>
      </c>
      <c r="P3969" s="9">
        <f t="shared" si="366"/>
        <v>41</v>
      </c>
      <c r="Q3969" s="10" t="str">
        <f t="shared" si="367"/>
        <v>theater</v>
      </c>
      <c r="R3969" s="10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2" hidden="1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8"/>
        <v>10.54</v>
      </c>
      <c r="P3970" s="9">
        <f t="shared" ref="P3970:P4033" si="372">AVERAGE(PLEDGED/BACKERS_COUNT)</f>
        <v>47.909090909090907</v>
      </c>
      <c r="Q3970" s="10" t="str">
        <f t="shared" ref="Q3970:Q4033" si="373">LEFT(N3970,FIND("/",N3970)-1)</f>
        <v>theater</v>
      </c>
      <c r="R3970" s="1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57.6" hidden="1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4">(E3971/D3971)*100</f>
        <v>7.4690265486725664</v>
      </c>
      <c r="P3971" s="9">
        <f t="shared" si="372"/>
        <v>35.166666666666664</v>
      </c>
      <c r="Q3971" s="10" t="str">
        <f t="shared" si="373"/>
        <v>theater</v>
      </c>
      <c r="R3971" s="10" t="str">
        <f t="shared" ref="R3971:R4034" si="375">RIGHT(N3971, LEN(N3971)-FIND("/", 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57.6" hidden="1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4"/>
        <v>7.3333333333333334E-2</v>
      </c>
      <c r="P3972" s="9">
        <f t="shared" si="372"/>
        <v>5.5</v>
      </c>
      <c r="Q3972" s="10" t="str">
        <f t="shared" si="373"/>
        <v>theater</v>
      </c>
      <c r="R3972" s="10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2" hidden="1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4"/>
        <v>0.97142857142857131</v>
      </c>
      <c r="P3973" s="9">
        <f t="shared" si="372"/>
        <v>22.666666666666668</v>
      </c>
      <c r="Q3973" s="10" t="str">
        <f t="shared" si="373"/>
        <v>theater</v>
      </c>
      <c r="R3973" s="10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3.2" hidden="1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4"/>
        <v>21.099999999999998</v>
      </c>
      <c r="P3974" s="9">
        <f t="shared" si="372"/>
        <v>26.375</v>
      </c>
      <c r="Q3974" s="10" t="str">
        <f t="shared" si="373"/>
        <v>theater</v>
      </c>
      <c r="R3974" s="10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2" hidden="1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4"/>
        <v>78.100000000000009</v>
      </c>
      <c r="P3975" s="9">
        <f t="shared" si="372"/>
        <v>105.54054054054055</v>
      </c>
      <c r="Q3975" s="10" t="str">
        <f t="shared" si="373"/>
        <v>theater</v>
      </c>
      <c r="R3975" s="10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3.2" hidden="1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4"/>
        <v>32</v>
      </c>
      <c r="P3976" s="9">
        <f t="shared" si="372"/>
        <v>29.09090909090909</v>
      </c>
      <c r="Q3976" s="10" t="str">
        <f t="shared" si="373"/>
        <v>theater</v>
      </c>
      <c r="R3976" s="10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2" hidden="1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4"/>
        <v>0</v>
      </c>
      <c r="P3977" s="9" t="e">
        <f t="shared" si="372"/>
        <v>#DIV/0!</v>
      </c>
      <c r="Q3977" s="10" t="str">
        <f t="shared" si="373"/>
        <v>theater</v>
      </c>
      <c r="R3977" s="10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3.2" hidden="1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4"/>
        <v>47.692307692307693</v>
      </c>
      <c r="P3978" s="9">
        <f t="shared" si="372"/>
        <v>62</v>
      </c>
      <c r="Q3978" s="10" t="str">
        <f t="shared" si="373"/>
        <v>theater</v>
      </c>
      <c r="R3978" s="10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2" hidden="1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4"/>
        <v>1.4500000000000002</v>
      </c>
      <c r="P3979" s="9">
        <f t="shared" si="372"/>
        <v>217.5</v>
      </c>
      <c r="Q3979" s="10" t="str">
        <f t="shared" si="373"/>
        <v>theater</v>
      </c>
      <c r="R3979" s="10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2" hidden="1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4"/>
        <v>10.7</v>
      </c>
      <c r="P3980" s="9">
        <f t="shared" si="372"/>
        <v>26.75</v>
      </c>
      <c r="Q3980" s="10" t="str">
        <f t="shared" si="373"/>
        <v>theater</v>
      </c>
      <c r="R3980" s="1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2" hidden="1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4"/>
        <v>1.8333333333333333</v>
      </c>
      <c r="P3981" s="9">
        <f t="shared" si="372"/>
        <v>18.333333333333332</v>
      </c>
      <c r="Q3981" s="10" t="str">
        <f t="shared" si="373"/>
        <v>theater</v>
      </c>
      <c r="R3981" s="10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57.6" hidden="1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4"/>
        <v>18</v>
      </c>
      <c r="P3982" s="9">
        <f t="shared" si="372"/>
        <v>64.285714285714292</v>
      </c>
      <c r="Q3982" s="10" t="str">
        <f t="shared" si="373"/>
        <v>theater</v>
      </c>
      <c r="R3982" s="10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3.2" hidden="1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4"/>
        <v>4.083333333333333</v>
      </c>
      <c r="P3983" s="9">
        <f t="shared" si="372"/>
        <v>175</v>
      </c>
      <c r="Q3983" s="10" t="str">
        <f t="shared" si="373"/>
        <v>theater</v>
      </c>
      <c r="R3983" s="10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7.6" hidden="1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4"/>
        <v>20</v>
      </c>
      <c r="P3984" s="9">
        <f t="shared" si="372"/>
        <v>34</v>
      </c>
      <c r="Q3984" s="10" t="str">
        <f t="shared" si="373"/>
        <v>theater</v>
      </c>
      <c r="R3984" s="10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2" hidden="1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4"/>
        <v>34.802513464991023</v>
      </c>
      <c r="P3985" s="9">
        <f t="shared" si="372"/>
        <v>84.282608695652172</v>
      </c>
      <c r="Q3985" s="10" t="str">
        <f t="shared" si="373"/>
        <v>theater</v>
      </c>
      <c r="R3985" s="10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2" hidden="1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4"/>
        <v>6.3333333333333339</v>
      </c>
      <c r="P3986" s="9">
        <f t="shared" si="372"/>
        <v>9.5</v>
      </c>
      <c r="Q3986" s="10" t="str">
        <f t="shared" si="373"/>
        <v>theater</v>
      </c>
      <c r="R3986" s="10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57.6" hidden="1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4"/>
        <v>32.049999999999997</v>
      </c>
      <c r="P3987" s="9">
        <f t="shared" si="372"/>
        <v>33.736842105263158</v>
      </c>
      <c r="Q3987" s="10" t="str">
        <f t="shared" si="373"/>
        <v>theater</v>
      </c>
      <c r="R3987" s="10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57.6" hidden="1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4"/>
        <v>9.76</v>
      </c>
      <c r="P3988" s="9">
        <f t="shared" si="372"/>
        <v>37.53846153846154</v>
      </c>
      <c r="Q3988" s="10" t="str">
        <f t="shared" si="373"/>
        <v>theater</v>
      </c>
      <c r="R3988" s="10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2" hidden="1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4"/>
        <v>37.75</v>
      </c>
      <c r="P3989" s="9">
        <f t="shared" si="372"/>
        <v>11.615384615384615</v>
      </c>
      <c r="Q3989" s="10" t="str">
        <f t="shared" si="373"/>
        <v>theater</v>
      </c>
      <c r="R3989" s="10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8.8" hidden="1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4"/>
        <v>2.1333333333333333</v>
      </c>
      <c r="P3990" s="9">
        <f t="shared" si="372"/>
        <v>8</v>
      </c>
      <c r="Q3990" s="10" t="str">
        <f t="shared" si="373"/>
        <v>theater</v>
      </c>
      <c r="R3990" s="1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3.2" hidden="1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4"/>
        <v>0</v>
      </c>
      <c r="P3991" s="9" t="e">
        <f t="shared" si="372"/>
        <v>#DIV/0!</v>
      </c>
      <c r="Q3991" s="10" t="str">
        <f t="shared" si="373"/>
        <v>theater</v>
      </c>
      <c r="R3991" s="10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2" hidden="1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4"/>
        <v>4.1818181818181817</v>
      </c>
      <c r="P3992" s="9">
        <f t="shared" si="372"/>
        <v>23</v>
      </c>
      <c r="Q3992" s="10" t="str">
        <f t="shared" si="373"/>
        <v>theater</v>
      </c>
      <c r="R3992" s="10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8.8" hidden="1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4"/>
        <v>20</v>
      </c>
      <c r="P3993" s="9">
        <f t="shared" si="372"/>
        <v>100</v>
      </c>
      <c r="Q3993" s="10" t="str">
        <f t="shared" si="373"/>
        <v>theater</v>
      </c>
      <c r="R3993" s="10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2" hidden="1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4"/>
        <v>5.41</v>
      </c>
      <c r="P3994" s="9">
        <f t="shared" si="372"/>
        <v>60.111111111111114</v>
      </c>
      <c r="Q3994" s="10" t="str">
        <f t="shared" si="373"/>
        <v>theater</v>
      </c>
      <c r="R3994" s="10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2" hidden="1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4"/>
        <v>6.0000000000000001E-3</v>
      </c>
      <c r="P3995" s="9">
        <f t="shared" si="372"/>
        <v>3</v>
      </c>
      <c r="Q3995" s="10" t="str">
        <f t="shared" si="373"/>
        <v>theater</v>
      </c>
      <c r="R3995" s="10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3.2" hidden="1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4"/>
        <v>0.25</v>
      </c>
      <c r="P3996" s="9">
        <f t="shared" si="372"/>
        <v>5</v>
      </c>
      <c r="Q3996" s="10" t="str">
        <f t="shared" si="373"/>
        <v>theater</v>
      </c>
      <c r="R3996" s="10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2" hidden="1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4"/>
        <v>35</v>
      </c>
      <c r="P3997" s="9">
        <f t="shared" si="372"/>
        <v>17.5</v>
      </c>
      <c r="Q3997" s="10" t="str">
        <f t="shared" si="373"/>
        <v>theater</v>
      </c>
      <c r="R3997" s="10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2" hidden="1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4"/>
        <v>16.566666666666666</v>
      </c>
      <c r="P3998" s="9">
        <f t="shared" si="372"/>
        <v>29.235294117647058</v>
      </c>
      <c r="Q3998" s="10" t="str">
        <f t="shared" si="373"/>
        <v>theater</v>
      </c>
      <c r="R3998" s="10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2" hidden="1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4"/>
        <v>0</v>
      </c>
      <c r="P3999" s="9" t="e">
        <f t="shared" si="372"/>
        <v>#DIV/0!</v>
      </c>
      <c r="Q3999" s="10" t="str">
        <f t="shared" si="373"/>
        <v>theater</v>
      </c>
      <c r="R3999" s="10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2" hidden="1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4"/>
        <v>57.199999999999996</v>
      </c>
      <c r="P4000" s="9">
        <f t="shared" si="372"/>
        <v>59.583333333333336</v>
      </c>
      <c r="Q4000" s="10" t="str">
        <f t="shared" si="373"/>
        <v>theater</v>
      </c>
      <c r="R4000" s="1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2" hidden="1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4"/>
        <v>16.514285714285716</v>
      </c>
      <c r="P4001" s="9">
        <f t="shared" si="372"/>
        <v>82.571428571428569</v>
      </c>
      <c r="Q4001" s="10" t="str">
        <f t="shared" si="373"/>
        <v>theater</v>
      </c>
      <c r="R4001" s="10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8.8" hidden="1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4"/>
        <v>0.125</v>
      </c>
      <c r="P4002" s="9">
        <f t="shared" si="372"/>
        <v>10</v>
      </c>
      <c r="Q4002" s="10" t="str">
        <f t="shared" si="373"/>
        <v>theater</v>
      </c>
      <c r="R4002" s="10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57.6" hidden="1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4"/>
        <v>37.75</v>
      </c>
      <c r="P4003" s="9">
        <f t="shared" si="372"/>
        <v>32.357142857142854</v>
      </c>
      <c r="Q4003" s="10" t="str">
        <f t="shared" si="373"/>
        <v>theater</v>
      </c>
      <c r="R4003" s="10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3.2" hidden="1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4"/>
        <v>1.8399999999999999</v>
      </c>
      <c r="P4004" s="9">
        <f t="shared" si="372"/>
        <v>5.75</v>
      </c>
      <c r="Q4004" s="10" t="str">
        <f t="shared" si="373"/>
        <v>theater</v>
      </c>
      <c r="R4004" s="10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2" hidden="1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4"/>
        <v>10.050000000000001</v>
      </c>
      <c r="P4005" s="9">
        <f t="shared" si="372"/>
        <v>100.5</v>
      </c>
      <c r="Q4005" s="10" t="str">
        <f t="shared" si="373"/>
        <v>theater</v>
      </c>
      <c r="R4005" s="10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4"/>
        <v>0.2</v>
      </c>
      <c r="P4006" s="9">
        <f t="shared" si="372"/>
        <v>1</v>
      </c>
      <c r="Q4006" s="10" t="str">
        <f t="shared" si="373"/>
        <v>theater</v>
      </c>
      <c r="R4006" s="10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2" hidden="1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4"/>
        <v>1.3333333333333335</v>
      </c>
      <c r="P4007" s="9">
        <f t="shared" si="372"/>
        <v>20</v>
      </c>
      <c r="Q4007" s="10" t="str">
        <f t="shared" si="373"/>
        <v>theater</v>
      </c>
      <c r="R4007" s="10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2" hidden="1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4"/>
        <v>6.6666666666666671E-3</v>
      </c>
      <c r="P4008" s="9">
        <f t="shared" si="372"/>
        <v>2</v>
      </c>
      <c r="Q4008" s="10" t="str">
        <f t="shared" si="373"/>
        <v>theater</v>
      </c>
      <c r="R4008" s="10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2" hidden="1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4"/>
        <v>0.25</v>
      </c>
      <c r="P4009" s="9">
        <f t="shared" si="372"/>
        <v>5</v>
      </c>
      <c r="Q4009" s="10" t="str">
        <f t="shared" si="373"/>
        <v>theater</v>
      </c>
      <c r="R4009" s="10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3.2" hidden="1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4"/>
        <v>6</v>
      </c>
      <c r="P4010" s="9">
        <f t="shared" si="372"/>
        <v>15</v>
      </c>
      <c r="Q4010" s="10" t="str">
        <f t="shared" si="373"/>
        <v>theater</v>
      </c>
      <c r="R4010" s="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2" hidden="1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4"/>
        <v>3.8860103626943006</v>
      </c>
      <c r="P4011" s="9">
        <f t="shared" si="372"/>
        <v>25</v>
      </c>
      <c r="Q4011" s="10" t="str">
        <f t="shared" si="373"/>
        <v>theater</v>
      </c>
      <c r="R4011" s="10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2" hidden="1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4"/>
        <v>24.194444444444443</v>
      </c>
      <c r="P4012" s="9">
        <f t="shared" si="372"/>
        <v>45.842105263157897</v>
      </c>
      <c r="Q4012" s="10" t="str">
        <f t="shared" si="373"/>
        <v>theater</v>
      </c>
      <c r="R4012" s="10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2" hidden="1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4"/>
        <v>7.6</v>
      </c>
      <c r="P4013" s="9">
        <f t="shared" si="372"/>
        <v>4.75</v>
      </c>
      <c r="Q4013" s="10" t="str">
        <f t="shared" si="373"/>
        <v>theater</v>
      </c>
      <c r="R4013" s="10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57.6" hidden="1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4"/>
        <v>0</v>
      </c>
      <c r="P4014" s="9" t="e">
        <f t="shared" si="372"/>
        <v>#DIV/0!</v>
      </c>
      <c r="Q4014" s="10" t="str">
        <f t="shared" si="373"/>
        <v>theater</v>
      </c>
      <c r="R4014" s="10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57.6" hidden="1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4"/>
        <v>1.3</v>
      </c>
      <c r="P4015" s="9">
        <f t="shared" si="372"/>
        <v>13</v>
      </c>
      <c r="Q4015" s="10" t="str">
        <f t="shared" si="373"/>
        <v>theater</v>
      </c>
      <c r="R4015" s="10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2" hidden="1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4"/>
        <v>0</v>
      </c>
      <c r="P4016" s="9" t="e">
        <f t="shared" si="372"/>
        <v>#DIV/0!</v>
      </c>
      <c r="Q4016" s="10" t="str">
        <f t="shared" si="373"/>
        <v>theater</v>
      </c>
      <c r="R4016" s="10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3.2" hidden="1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4"/>
        <v>1.4285714285714287E-2</v>
      </c>
      <c r="P4017" s="9">
        <f t="shared" si="372"/>
        <v>1</v>
      </c>
      <c r="Q4017" s="10" t="str">
        <f t="shared" si="373"/>
        <v>theater</v>
      </c>
      <c r="R4017" s="10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2" hidden="1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4"/>
        <v>14.000000000000002</v>
      </c>
      <c r="P4018" s="9">
        <f t="shared" si="372"/>
        <v>10</v>
      </c>
      <c r="Q4018" s="10" t="str">
        <f t="shared" si="373"/>
        <v>theater</v>
      </c>
      <c r="R4018" s="10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2" hidden="1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4"/>
        <v>1.05</v>
      </c>
      <c r="P4019" s="9">
        <f t="shared" si="372"/>
        <v>52.5</v>
      </c>
      <c r="Q4019" s="10" t="str">
        <f t="shared" si="373"/>
        <v>theater</v>
      </c>
      <c r="R4019" s="10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8.8" hidden="1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4"/>
        <v>8.6666666666666679</v>
      </c>
      <c r="P4020" s="9">
        <f t="shared" si="372"/>
        <v>32.5</v>
      </c>
      <c r="Q4020" s="10" t="str">
        <f t="shared" si="373"/>
        <v>theater</v>
      </c>
      <c r="R4020" s="1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2" hidden="1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4"/>
        <v>0.82857142857142851</v>
      </c>
      <c r="P4021" s="9">
        <f t="shared" si="372"/>
        <v>7.25</v>
      </c>
      <c r="Q4021" s="10" t="str">
        <f t="shared" si="373"/>
        <v>theater</v>
      </c>
      <c r="R4021" s="10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2" hidden="1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4"/>
        <v>16.666666666666664</v>
      </c>
      <c r="P4022" s="9">
        <f t="shared" si="372"/>
        <v>33.333333333333336</v>
      </c>
      <c r="Q4022" s="10" t="str">
        <f t="shared" si="373"/>
        <v>theater</v>
      </c>
      <c r="R4022" s="10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2" hidden="1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4"/>
        <v>0.83333333333333337</v>
      </c>
      <c r="P4023" s="9">
        <f t="shared" si="372"/>
        <v>62.5</v>
      </c>
      <c r="Q4023" s="10" t="str">
        <f t="shared" si="373"/>
        <v>theater</v>
      </c>
      <c r="R4023" s="10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8.8" hidden="1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4"/>
        <v>69.561111111111103</v>
      </c>
      <c r="P4024" s="9">
        <f t="shared" si="372"/>
        <v>63.558375634517766</v>
      </c>
      <c r="Q4024" s="10" t="str">
        <f t="shared" si="373"/>
        <v>theater</v>
      </c>
      <c r="R4024" s="10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2" hidden="1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4"/>
        <v>0</v>
      </c>
      <c r="P4025" s="9" t="e">
        <f t="shared" si="372"/>
        <v>#DIV/0!</v>
      </c>
      <c r="Q4025" s="10" t="str">
        <f t="shared" si="373"/>
        <v>theater</v>
      </c>
      <c r="R4025" s="10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2" hidden="1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4"/>
        <v>1.25</v>
      </c>
      <c r="P4026" s="9">
        <f t="shared" si="372"/>
        <v>10</v>
      </c>
      <c r="Q4026" s="10" t="str">
        <f t="shared" si="373"/>
        <v>theater</v>
      </c>
      <c r="R4026" s="10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57.6" hidden="1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4"/>
        <v>5</v>
      </c>
      <c r="P4027" s="9">
        <f t="shared" si="372"/>
        <v>62.5</v>
      </c>
      <c r="Q4027" s="10" t="str">
        <f t="shared" si="373"/>
        <v>theater</v>
      </c>
      <c r="R4027" s="10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2" hidden="1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4"/>
        <v>0</v>
      </c>
      <c r="P4028" s="9" t="e">
        <f t="shared" si="372"/>
        <v>#DIV/0!</v>
      </c>
      <c r="Q4028" s="10" t="str">
        <f t="shared" si="373"/>
        <v>theater</v>
      </c>
      <c r="R4028" s="10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3.2" hidden="1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4"/>
        <v>7.166666666666667</v>
      </c>
      <c r="P4029" s="9">
        <f t="shared" si="372"/>
        <v>30.714285714285715</v>
      </c>
      <c r="Q4029" s="10" t="str">
        <f t="shared" si="373"/>
        <v>theater</v>
      </c>
      <c r="R4029" s="10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2" hidden="1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4"/>
        <v>28.050000000000004</v>
      </c>
      <c r="P4030" s="9">
        <f t="shared" si="372"/>
        <v>51</v>
      </c>
      <c r="Q4030" s="10" t="str">
        <f t="shared" si="373"/>
        <v>theater</v>
      </c>
      <c r="R4030" s="1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2" hidden="1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4"/>
        <v>0</v>
      </c>
      <c r="P4031" s="9" t="e">
        <f t="shared" si="372"/>
        <v>#DIV/0!</v>
      </c>
      <c r="Q4031" s="10" t="str">
        <f t="shared" si="373"/>
        <v>theater</v>
      </c>
      <c r="R4031" s="10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57.6" hidden="1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4"/>
        <v>16</v>
      </c>
      <c r="P4032" s="9">
        <f t="shared" si="372"/>
        <v>66.666666666666671</v>
      </c>
      <c r="Q4032" s="10" t="str">
        <f t="shared" si="373"/>
        <v>theater</v>
      </c>
      <c r="R4032" s="10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3.2" hidden="1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4"/>
        <v>0</v>
      </c>
      <c r="P4033" s="9" t="e">
        <f t="shared" si="372"/>
        <v>#DIV/0!</v>
      </c>
      <c r="Q4033" s="10" t="str">
        <f t="shared" si="373"/>
        <v>theater</v>
      </c>
      <c r="R4033" s="10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2" hidden="1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4"/>
        <v>6.8287037037037033</v>
      </c>
      <c r="P4034" s="9">
        <f t="shared" ref="P4034:P4097" si="378">AVERAGE(PLEDGED/BACKERS_COUNT)</f>
        <v>59</v>
      </c>
      <c r="Q4034" s="10" t="str">
        <f t="shared" ref="Q4034:Q4097" si="379">LEFT(N4034,FIND("/",N4034)-1)</f>
        <v>theater</v>
      </c>
      <c r="R4034" s="10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2" hidden="1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80">(E4035/D4035)*100</f>
        <v>25.698702928870294</v>
      </c>
      <c r="P4035" s="9">
        <f t="shared" si="378"/>
        <v>65.340319148936175</v>
      </c>
      <c r="Q4035" s="10" t="str">
        <f t="shared" si="379"/>
        <v>theater</v>
      </c>
      <c r="R4035" s="10" t="str">
        <f t="shared" ref="R4035:R4098" si="381">RIGHT(N4035, LEN(N4035)-FIND("/", 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2" hidden="1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80"/>
        <v>1.4814814814814816</v>
      </c>
      <c r="P4036" s="9">
        <f t="shared" si="378"/>
        <v>100</v>
      </c>
      <c r="Q4036" s="10" t="str">
        <f t="shared" si="379"/>
        <v>theater</v>
      </c>
      <c r="R4036" s="10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8.8" hidden="1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80"/>
        <v>36.85</v>
      </c>
      <c r="P4037" s="9">
        <f t="shared" si="378"/>
        <v>147.4</v>
      </c>
      <c r="Q4037" s="10" t="str">
        <f t="shared" si="379"/>
        <v>theater</v>
      </c>
      <c r="R4037" s="10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2" hidden="1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0"/>
        <v>47.05</v>
      </c>
      <c r="P4038" s="9">
        <f t="shared" si="378"/>
        <v>166.05882352941177</v>
      </c>
      <c r="Q4038" s="10" t="str">
        <f t="shared" si="379"/>
        <v>theater</v>
      </c>
      <c r="R4038" s="10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57.6" hidden="1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0"/>
        <v>11.428571428571429</v>
      </c>
      <c r="P4039" s="9">
        <f t="shared" si="378"/>
        <v>40</v>
      </c>
      <c r="Q4039" s="10" t="str">
        <f t="shared" si="379"/>
        <v>theater</v>
      </c>
      <c r="R4039" s="10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2" hidden="1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0"/>
        <v>12.04</v>
      </c>
      <c r="P4040" s="9">
        <f t="shared" si="378"/>
        <v>75.25</v>
      </c>
      <c r="Q4040" s="10" t="str">
        <f t="shared" si="379"/>
        <v>theater</v>
      </c>
      <c r="R4040" s="1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3.2" hidden="1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0"/>
        <v>60</v>
      </c>
      <c r="P4041" s="9">
        <f t="shared" si="378"/>
        <v>60</v>
      </c>
      <c r="Q4041" s="10" t="str">
        <f t="shared" si="379"/>
        <v>theater</v>
      </c>
      <c r="R4041" s="10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2" hidden="1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0"/>
        <v>31.25</v>
      </c>
      <c r="P4042" s="9">
        <f t="shared" si="378"/>
        <v>1250</v>
      </c>
      <c r="Q4042" s="10" t="str">
        <f t="shared" si="379"/>
        <v>theater</v>
      </c>
      <c r="R4042" s="10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8.8" hidden="1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0"/>
        <v>0.42</v>
      </c>
      <c r="P4043" s="9">
        <f t="shared" si="378"/>
        <v>10.5</v>
      </c>
      <c r="Q4043" s="10" t="str">
        <f t="shared" si="379"/>
        <v>theater</v>
      </c>
      <c r="R4043" s="10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2" hidden="1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0"/>
        <v>0.21</v>
      </c>
      <c r="P4044" s="9">
        <f t="shared" si="378"/>
        <v>7</v>
      </c>
      <c r="Q4044" s="10" t="str">
        <f t="shared" si="379"/>
        <v>theater</v>
      </c>
      <c r="R4044" s="10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2" hidden="1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0"/>
        <v>0</v>
      </c>
      <c r="P4045" s="9" t="e">
        <f t="shared" si="378"/>
        <v>#DIV/0!</v>
      </c>
      <c r="Q4045" s="10" t="str">
        <f t="shared" si="379"/>
        <v>theater</v>
      </c>
      <c r="R4045" s="10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2" hidden="1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0"/>
        <v>37.5</v>
      </c>
      <c r="P4046" s="9">
        <f t="shared" si="378"/>
        <v>56.25</v>
      </c>
      <c r="Q4046" s="10" t="str">
        <f t="shared" si="379"/>
        <v>theater</v>
      </c>
      <c r="R4046" s="10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57.6" hidden="1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0"/>
        <v>0.02</v>
      </c>
      <c r="P4047" s="9">
        <f t="shared" si="378"/>
        <v>1</v>
      </c>
      <c r="Q4047" s="10" t="str">
        <f t="shared" si="379"/>
        <v>theater</v>
      </c>
      <c r="R4047" s="10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57.6" hidden="1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0"/>
        <v>8.2142857142857135</v>
      </c>
      <c r="P4048" s="9">
        <f t="shared" si="378"/>
        <v>38.333333333333336</v>
      </c>
      <c r="Q4048" s="10" t="str">
        <f t="shared" si="379"/>
        <v>theater</v>
      </c>
      <c r="R4048" s="10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2" hidden="1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0"/>
        <v>2.1999999999999997</v>
      </c>
      <c r="P4049" s="9">
        <f t="shared" si="378"/>
        <v>27.5</v>
      </c>
      <c r="Q4049" s="10" t="str">
        <f t="shared" si="379"/>
        <v>theater</v>
      </c>
      <c r="R4049" s="10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3.2" hidden="1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0"/>
        <v>17.652941176470588</v>
      </c>
      <c r="P4050" s="9">
        <f t="shared" si="378"/>
        <v>32.978021978021978</v>
      </c>
      <c r="Q4050" s="10" t="str">
        <f t="shared" si="379"/>
        <v>theater</v>
      </c>
      <c r="R4050" s="1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2" hidden="1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0"/>
        <v>0.08</v>
      </c>
      <c r="P4051" s="9">
        <f t="shared" si="378"/>
        <v>16</v>
      </c>
      <c r="Q4051" s="10" t="str">
        <f t="shared" si="379"/>
        <v>theater</v>
      </c>
      <c r="R4051" s="10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3.2" hidden="1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0"/>
        <v>6.6666666666666666E-2</v>
      </c>
      <c r="P4052" s="9">
        <f t="shared" si="378"/>
        <v>1</v>
      </c>
      <c r="Q4052" s="10" t="str">
        <f t="shared" si="379"/>
        <v>theater</v>
      </c>
      <c r="R4052" s="10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2" hidden="1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0"/>
        <v>0</v>
      </c>
      <c r="P4053" s="9" t="e">
        <f t="shared" si="378"/>
        <v>#DIV/0!</v>
      </c>
      <c r="Q4053" s="10" t="str">
        <f t="shared" si="379"/>
        <v>theater</v>
      </c>
      <c r="R4053" s="10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7.6" hidden="1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0"/>
        <v>37.533333333333339</v>
      </c>
      <c r="P4054" s="9">
        <f t="shared" si="378"/>
        <v>86.615384615384613</v>
      </c>
      <c r="Q4054" s="10" t="str">
        <f t="shared" si="379"/>
        <v>theater</v>
      </c>
      <c r="R4054" s="10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2" hidden="1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0"/>
        <v>22</v>
      </c>
      <c r="P4055" s="9">
        <f t="shared" si="378"/>
        <v>55</v>
      </c>
      <c r="Q4055" s="10" t="str">
        <f t="shared" si="379"/>
        <v>theater</v>
      </c>
      <c r="R4055" s="10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2" hidden="1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0"/>
        <v>0</v>
      </c>
      <c r="P4056" s="9" t="e">
        <f t="shared" si="378"/>
        <v>#DIV/0!</v>
      </c>
      <c r="Q4056" s="10" t="str">
        <f t="shared" si="379"/>
        <v>theater</v>
      </c>
      <c r="R4056" s="10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2" hidden="1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0"/>
        <v>17.62</v>
      </c>
      <c r="P4057" s="9">
        <f t="shared" si="378"/>
        <v>41.952380952380949</v>
      </c>
      <c r="Q4057" s="10" t="str">
        <f t="shared" si="379"/>
        <v>theater</v>
      </c>
      <c r="R4057" s="10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2" hidden="1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0"/>
        <v>53</v>
      </c>
      <c r="P4058" s="9">
        <f t="shared" si="378"/>
        <v>88.333333333333329</v>
      </c>
      <c r="Q4058" s="10" t="str">
        <f t="shared" si="379"/>
        <v>theater</v>
      </c>
      <c r="R4058" s="10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57.6" hidden="1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0"/>
        <v>22.142857142857142</v>
      </c>
      <c r="P4059" s="9">
        <f t="shared" si="378"/>
        <v>129.16666666666666</v>
      </c>
      <c r="Q4059" s="10" t="str">
        <f t="shared" si="379"/>
        <v>theater</v>
      </c>
      <c r="R4059" s="10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2" hidden="1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0"/>
        <v>2.5333333333333332</v>
      </c>
      <c r="P4060" s="9">
        <f t="shared" si="378"/>
        <v>23.75</v>
      </c>
      <c r="Q4060" s="10" t="str">
        <f t="shared" si="379"/>
        <v>theater</v>
      </c>
      <c r="R4060" s="1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2" hidden="1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0"/>
        <v>2.5</v>
      </c>
      <c r="P4061" s="9">
        <f t="shared" si="378"/>
        <v>35.714285714285715</v>
      </c>
      <c r="Q4061" s="10" t="str">
        <f t="shared" si="379"/>
        <v>theater</v>
      </c>
      <c r="R4061" s="10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57.6" hidden="1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0"/>
        <v>2.85</v>
      </c>
      <c r="P4062" s="9">
        <f t="shared" si="378"/>
        <v>57</v>
      </c>
      <c r="Q4062" s="10" t="str">
        <f t="shared" si="379"/>
        <v>theater</v>
      </c>
      <c r="R4062" s="10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3.2" hidden="1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0"/>
        <v>0</v>
      </c>
      <c r="P4063" s="9" t="e">
        <f t="shared" si="378"/>
        <v>#DIV/0!</v>
      </c>
      <c r="Q4063" s="10" t="str">
        <f t="shared" si="379"/>
        <v>theater</v>
      </c>
      <c r="R4063" s="10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2" hidden="1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0"/>
        <v>2.4500000000000002</v>
      </c>
      <c r="P4064" s="9">
        <f t="shared" si="378"/>
        <v>163.33333333333334</v>
      </c>
      <c r="Q4064" s="10" t="str">
        <f t="shared" si="379"/>
        <v>theater</v>
      </c>
      <c r="R4064" s="10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2" hidden="1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0"/>
        <v>1.4210526315789473</v>
      </c>
      <c r="P4065" s="9">
        <f t="shared" si="378"/>
        <v>15</v>
      </c>
      <c r="Q4065" s="10" t="str">
        <f t="shared" si="379"/>
        <v>theater</v>
      </c>
      <c r="R4065" s="10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2" hidden="1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0"/>
        <v>19.25</v>
      </c>
      <c r="P4066" s="9">
        <f t="shared" si="378"/>
        <v>64.166666666666671</v>
      </c>
      <c r="Q4066" s="10" t="str">
        <f t="shared" si="379"/>
        <v>theater</v>
      </c>
      <c r="R4066" s="10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8.8" hidden="1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0"/>
        <v>0.67500000000000004</v>
      </c>
      <c r="P4067" s="9">
        <f t="shared" si="378"/>
        <v>6.75</v>
      </c>
      <c r="Q4067" s="10" t="str">
        <f t="shared" si="379"/>
        <v>theater</v>
      </c>
      <c r="R4067" s="10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57.6" hidden="1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0"/>
        <v>0.16666666666666669</v>
      </c>
      <c r="P4068" s="9">
        <f t="shared" si="378"/>
        <v>25</v>
      </c>
      <c r="Q4068" s="10" t="str">
        <f t="shared" si="379"/>
        <v>theater</v>
      </c>
      <c r="R4068" s="10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2" hidden="1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0"/>
        <v>60.9</v>
      </c>
      <c r="P4069" s="9">
        <f t="shared" si="378"/>
        <v>179.11764705882354</v>
      </c>
      <c r="Q4069" s="10" t="str">
        <f t="shared" si="379"/>
        <v>theater</v>
      </c>
      <c r="R4069" s="10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3.2" hidden="1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0"/>
        <v>1</v>
      </c>
      <c r="P4070" s="9">
        <f t="shared" si="378"/>
        <v>34.950000000000003</v>
      </c>
      <c r="Q4070" s="10" t="str">
        <f t="shared" si="379"/>
        <v>theater</v>
      </c>
      <c r="R4070" s="1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2" hidden="1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0"/>
        <v>34.4</v>
      </c>
      <c r="P4071" s="9">
        <f t="shared" si="378"/>
        <v>33.07692307692308</v>
      </c>
      <c r="Q4071" s="10" t="str">
        <f t="shared" si="379"/>
        <v>theater</v>
      </c>
      <c r="R4071" s="10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3.2" hidden="1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0"/>
        <v>16.5</v>
      </c>
      <c r="P4072" s="9">
        <f t="shared" si="378"/>
        <v>27.5</v>
      </c>
      <c r="Q4072" s="10" t="str">
        <f t="shared" si="379"/>
        <v>theater</v>
      </c>
      <c r="R4072" s="10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57.6" hidden="1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0"/>
        <v>0</v>
      </c>
      <c r="P4073" s="9" t="e">
        <f t="shared" si="378"/>
        <v>#DIV/0!</v>
      </c>
      <c r="Q4073" s="10" t="str">
        <f t="shared" si="379"/>
        <v>theater</v>
      </c>
      <c r="R4073" s="10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57.6" hidden="1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0"/>
        <v>0.4</v>
      </c>
      <c r="P4074" s="9">
        <f t="shared" si="378"/>
        <v>2</v>
      </c>
      <c r="Q4074" s="10" t="str">
        <f t="shared" si="379"/>
        <v>theater</v>
      </c>
      <c r="R4074" s="10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2" hidden="1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0"/>
        <v>1.0571428571428572</v>
      </c>
      <c r="P4075" s="9">
        <f t="shared" si="378"/>
        <v>18.5</v>
      </c>
      <c r="Q4075" s="10" t="str">
        <f t="shared" si="379"/>
        <v>theater</v>
      </c>
      <c r="R4075" s="10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2" hidden="1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0"/>
        <v>26.727272727272727</v>
      </c>
      <c r="P4076" s="9">
        <f t="shared" si="378"/>
        <v>35</v>
      </c>
      <c r="Q4076" s="10" t="str">
        <f t="shared" si="379"/>
        <v>theater</v>
      </c>
      <c r="R4076" s="10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2" hidden="1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0"/>
        <v>28.799999999999997</v>
      </c>
      <c r="P4077" s="9">
        <f t="shared" si="378"/>
        <v>44.307692307692307</v>
      </c>
      <c r="Q4077" s="10" t="str">
        <f t="shared" si="379"/>
        <v>theater</v>
      </c>
      <c r="R4077" s="10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2" hidden="1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0"/>
        <v>0</v>
      </c>
      <c r="P4078" s="9" t="e">
        <f t="shared" si="378"/>
        <v>#DIV/0!</v>
      </c>
      <c r="Q4078" s="10" t="str">
        <f t="shared" si="379"/>
        <v>theater</v>
      </c>
      <c r="R4078" s="10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2" hidden="1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0"/>
        <v>8.9</v>
      </c>
      <c r="P4079" s="9">
        <f t="shared" si="378"/>
        <v>222.5</v>
      </c>
      <c r="Q4079" s="10" t="str">
        <f t="shared" si="379"/>
        <v>theater</v>
      </c>
      <c r="R4079" s="10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2" hidden="1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0"/>
        <v>0</v>
      </c>
      <c r="P4080" s="9" t="e">
        <f t="shared" si="378"/>
        <v>#DIV/0!</v>
      </c>
      <c r="Q4080" s="10" t="str">
        <f t="shared" si="379"/>
        <v>theater</v>
      </c>
      <c r="R4080" s="1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2" hidden="1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0"/>
        <v>0.16666666666666669</v>
      </c>
      <c r="P4081" s="9">
        <f t="shared" si="378"/>
        <v>5</v>
      </c>
      <c r="Q4081" s="10" t="str">
        <f t="shared" si="379"/>
        <v>theater</v>
      </c>
      <c r="R4081" s="10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2" hidden="1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0"/>
        <v>0</v>
      </c>
      <c r="P4082" s="9" t="e">
        <f t="shared" si="378"/>
        <v>#DIV/0!</v>
      </c>
      <c r="Q4082" s="10" t="str">
        <f t="shared" si="379"/>
        <v>theater</v>
      </c>
      <c r="R4082" s="10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2" hidden="1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0"/>
        <v>15.737410071942445</v>
      </c>
      <c r="P4083" s="9">
        <f t="shared" si="378"/>
        <v>29.166666666666668</v>
      </c>
      <c r="Q4083" s="10" t="str">
        <f t="shared" si="379"/>
        <v>theater</v>
      </c>
      <c r="R4083" s="10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2" hidden="1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0"/>
        <v>2</v>
      </c>
      <c r="P4084" s="9">
        <f t="shared" si="378"/>
        <v>1.5</v>
      </c>
      <c r="Q4084" s="10" t="str">
        <f t="shared" si="379"/>
        <v>theater</v>
      </c>
      <c r="R4084" s="10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2" hidden="1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0"/>
        <v>21.685714285714287</v>
      </c>
      <c r="P4085" s="9">
        <f t="shared" si="378"/>
        <v>126.5</v>
      </c>
      <c r="Q4085" s="10" t="str">
        <f t="shared" si="379"/>
        <v>theater</v>
      </c>
      <c r="R4085" s="10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57.6" hidden="1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0"/>
        <v>0.33333333333333337</v>
      </c>
      <c r="P4086" s="9">
        <f t="shared" si="378"/>
        <v>10</v>
      </c>
      <c r="Q4086" s="10" t="str">
        <f t="shared" si="379"/>
        <v>theater</v>
      </c>
      <c r="R4086" s="10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2" hidden="1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0"/>
        <v>0.2857142857142857</v>
      </c>
      <c r="P4087" s="9">
        <f t="shared" si="378"/>
        <v>10</v>
      </c>
      <c r="Q4087" s="10" t="str">
        <f t="shared" si="379"/>
        <v>theater</v>
      </c>
      <c r="R4087" s="10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2" hidden="1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0"/>
        <v>4.7</v>
      </c>
      <c r="P4088" s="9">
        <f t="shared" si="378"/>
        <v>9.4</v>
      </c>
      <c r="Q4088" s="10" t="str">
        <f t="shared" si="379"/>
        <v>theater</v>
      </c>
      <c r="R4088" s="10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0"/>
        <v>0</v>
      </c>
      <c r="P4089" s="9" t="e">
        <f t="shared" si="378"/>
        <v>#DIV/0!</v>
      </c>
      <c r="Q4089" s="10" t="str">
        <f t="shared" si="379"/>
        <v>theater</v>
      </c>
      <c r="R4089" s="10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2" hidden="1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0"/>
        <v>10.8</v>
      </c>
      <c r="P4090" s="9">
        <f t="shared" si="378"/>
        <v>72</v>
      </c>
      <c r="Q4090" s="10" t="str">
        <f t="shared" si="379"/>
        <v>theater</v>
      </c>
      <c r="R4090" s="1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57.6" hidden="1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0"/>
        <v>4.8</v>
      </c>
      <c r="P4091" s="9">
        <f t="shared" si="378"/>
        <v>30</v>
      </c>
      <c r="Q4091" s="10" t="str">
        <f t="shared" si="379"/>
        <v>theater</v>
      </c>
      <c r="R4091" s="10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2" hidden="1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0"/>
        <v>3.2</v>
      </c>
      <c r="P4092" s="9">
        <f t="shared" si="378"/>
        <v>10.666666666666666</v>
      </c>
      <c r="Q4092" s="10" t="str">
        <f t="shared" si="379"/>
        <v>theater</v>
      </c>
      <c r="R4092" s="10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2" hidden="1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0"/>
        <v>12.75</v>
      </c>
      <c r="P4093" s="9">
        <f t="shared" si="378"/>
        <v>25.5</v>
      </c>
      <c r="Q4093" s="10" t="str">
        <f t="shared" si="379"/>
        <v>theater</v>
      </c>
      <c r="R4093" s="10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2" hidden="1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0"/>
        <v>1.8181818181818181E-2</v>
      </c>
      <c r="P4094" s="9">
        <f t="shared" si="378"/>
        <v>20</v>
      </c>
      <c r="Q4094" s="10" t="str">
        <f t="shared" si="379"/>
        <v>theater</v>
      </c>
      <c r="R4094" s="10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2" hidden="1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0"/>
        <v>2.4</v>
      </c>
      <c r="P4095" s="9">
        <f t="shared" si="378"/>
        <v>15</v>
      </c>
      <c r="Q4095" s="10" t="str">
        <f t="shared" si="379"/>
        <v>theater</v>
      </c>
      <c r="R4095" s="10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2" hidden="1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0"/>
        <v>36.5</v>
      </c>
      <c r="P4096" s="9">
        <f t="shared" si="378"/>
        <v>91.25</v>
      </c>
      <c r="Q4096" s="10" t="str">
        <f t="shared" si="379"/>
        <v>theater</v>
      </c>
      <c r="R4096" s="10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3.2" hidden="1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0"/>
        <v>2.666666666666667</v>
      </c>
      <c r="P4097" s="9">
        <f t="shared" si="378"/>
        <v>800</v>
      </c>
      <c r="Q4097" s="10" t="str">
        <f t="shared" si="379"/>
        <v>theater</v>
      </c>
      <c r="R4097" s="10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2" hidden="1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80"/>
        <v>11.428571428571429</v>
      </c>
      <c r="P4098" s="9">
        <f t="shared" ref="P4098:P4115" si="384">AVERAGE(PLEDGED/BACKERS_COUNT)</f>
        <v>80</v>
      </c>
      <c r="Q4098" s="10" t="str">
        <f t="shared" ref="Q4098:Q4115" si="385">LEFT(N4098,FIND("/",N4098)-1)</f>
        <v>theater</v>
      </c>
      <c r="R4098" s="10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2" hidden="1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6">(E4099/D4099)*100</f>
        <v>0</v>
      </c>
      <c r="P4099" s="9" t="e">
        <f t="shared" si="384"/>
        <v>#DIV/0!</v>
      </c>
      <c r="Q4099" s="10" t="str">
        <f t="shared" si="385"/>
        <v>theater</v>
      </c>
      <c r="R4099" s="10" t="str">
        <f t="shared" ref="R4099:R4115" si="387">RIGHT(N4099, LEN(N4099)-FIND("/", 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3.2" hidden="1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6"/>
        <v>0</v>
      </c>
      <c r="P4100" s="9" t="e">
        <f t="shared" si="384"/>
        <v>#DIV/0!</v>
      </c>
      <c r="Q4100" s="10" t="str">
        <f t="shared" si="385"/>
        <v>theater</v>
      </c>
      <c r="R4100" s="1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57.6" hidden="1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6"/>
        <v>1.1111111111111112</v>
      </c>
      <c r="P4101" s="9">
        <f t="shared" si="384"/>
        <v>50</v>
      </c>
      <c r="Q4101" s="10" t="str">
        <f t="shared" si="385"/>
        <v>theater</v>
      </c>
      <c r="R4101" s="10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3.2" hidden="1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6"/>
        <v>0</v>
      </c>
      <c r="P4102" s="9" t="e">
        <f t="shared" si="384"/>
        <v>#DIV/0!</v>
      </c>
      <c r="Q4102" s="10" t="str">
        <f t="shared" si="385"/>
        <v>theater</v>
      </c>
      <c r="R4102" s="10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2" hidden="1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6"/>
        <v>0</v>
      </c>
      <c r="P4103" s="9" t="e">
        <f t="shared" si="384"/>
        <v>#DIV/0!</v>
      </c>
      <c r="Q4103" s="10" t="str">
        <f t="shared" si="385"/>
        <v>theater</v>
      </c>
      <c r="R4103" s="10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2" hidden="1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6"/>
        <v>27.400000000000002</v>
      </c>
      <c r="P4104" s="9">
        <f t="shared" si="384"/>
        <v>22.833333333333332</v>
      </c>
      <c r="Q4104" s="10" t="str">
        <f t="shared" si="385"/>
        <v>theater</v>
      </c>
      <c r="R4104" s="10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2" hidden="1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6"/>
        <v>10</v>
      </c>
      <c r="P4105" s="9">
        <f t="shared" si="384"/>
        <v>16.666666666666668</v>
      </c>
      <c r="Q4105" s="10" t="str">
        <f t="shared" si="385"/>
        <v>theater</v>
      </c>
      <c r="R4105" s="10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2" hidden="1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6"/>
        <v>21.366666666666667</v>
      </c>
      <c r="P4106" s="9">
        <f t="shared" si="384"/>
        <v>45.785714285714285</v>
      </c>
      <c r="Q4106" s="10" t="str">
        <f t="shared" si="385"/>
        <v>theater</v>
      </c>
      <c r="R4106" s="10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57.6" hidden="1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6"/>
        <v>6.9696969696969706</v>
      </c>
      <c r="P4107" s="9">
        <f t="shared" si="384"/>
        <v>383.33333333333331</v>
      </c>
      <c r="Q4107" s="10" t="str">
        <f t="shared" si="385"/>
        <v>theater</v>
      </c>
      <c r="R4107" s="10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2" hidden="1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6"/>
        <v>70.599999999999994</v>
      </c>
      <c r="P4108" s="9">
        <f t="shared" si="384"/>
        <v>106.96969696969697</v>
      </c>
      <c r="Q4108" s="10" t="str">
        <f t="shared" si="385"/>
        <v>theater</v>
      </c>
      <c r="R4108" s="10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2" hidden="1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6"/>
        <v>2.0500000000000003</v>
      </c>
      <c r="P4109" s="9">
        <f t="shared" si="384"/>
        <v>10.25</v>
      </c>
      <c r="Q4109" s="10" t="str">
        <f t="shared" si="385"/>
        <v>theater</v>
      </c>
      <c r="R4109" s="10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2" hidden="1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6"/>
        <v>1.9666666666666666</v>
      </c>
      <c r="P4110" s="9">
        <f t="shared" si="384"/>
        <v>59</v>
      </c>
      <c r="Q4110" s="10" t="str">
        <f t="shared" si="385"/>
        <v>theater</v>
      </c>
      <c r="R4110" s="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2" hidden="1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6"/>
        <v>0</v>
      </c>
      <c r="P4111" s="9" t="e">
        <f t="shared" si="384"/>
        <v>#DIV/0!</v>
      </c>
      <c r="Q4111" s="10" t="str">
        <f t="shared" si="385"/>
        <v>theater</v>
      </c>
      <c r="R4111" s="10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2" hidden="1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6"/>
        <v>28.666666666666668</v>
      </c>
      <c r="P4112" s="9">
        <f t="shared" si="384"/>
        <v>14.333333333333334</v>
      </c>
      <c r="Q4112" s="10" t="str">
        <f t="shared" si="385"/>
        <v>theater</v>
      </c>
      <c r="R4112" s="10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2" hidden="1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6"/>
        <v>3.1333333333333333</v>
      </c>
      <c r="P4113" s="9">
        <f t="shared" si="384"/>
        <v>15.666666666666666</v>
      </c>
      <c r="Q4113" s="10" t="str">
        <f t="shared" si="385"/>
        <v>theater</v>
      </c>
      <c r="R4113" s="10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2" hidden="1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6"/>
        <v>0.04</v>
      </c>
      <c r="P4114" s="9">
        <f t="shared" si="384"/>
        <v>1</v>
      </c>
      <c r="Q4114" s="10" t="str">
        <f t="shared" si="385"/>
        <v>theater</v>
      </c>
      <c r="R4114" s="10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2" hidden="1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6"/>
        <v>0.2</v>
      </c>
      <c r="P4115" s="9">
        <f t="shared" si="384"/>
        <v>1</v>
      </c>
      <c r="Q4115" s="10" t="str">
        <f t="shared" si="385"/>
        <v>theater</v>
      </c>
      <c r="R4115" s="10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7F176DA7-7F35-4DC2-A85B-9CFFEACE14B3}">
    <filterColumn colId="5">
      <filters>
        <filter val="successful"/>
      </filters>
    </filterColumn>
  </autoFilter>
  <conditionalFormatting sqref="F1:F1048576">
    <cfRule type="containsText" dxfId="15" priority="2" operator="containsText" text="successful">
      <formula>NOT(ISERROR(SEARCH("successful",F1)))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541B-67E5-4D51-8B13-9653DEDC815B}">
  <sheetPr codeName="Sheet2"/>
  <dimension ref="A2:F15"/>
  <sheetViews>
    <sheetView workbookViewId="0">
      <selection activeCell="E16" sqref="E1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21875" bestFit="1" customWidth="1"/>
    <col min="8" max="8" width="12.88671875" bestFit="1" customWidth="1"/>
    <col min="9" max="9" width="16.21875" bestFit="1" customWidth="1"/>
    <col min="10" max="10" width="17.77734375" bestFit="1" customWidth="1"/>
    <col min="11" max="11" width="21" bestFit="1" customWidth="1"/>
  </cols>
  <sheetData>
    <row r="2" spans="1:6">
      <c r="A2" s="11" t="s">
        <v>8223</v>
      </c>
      <c r="B2" t="s">
        <v>8360</v>
      </c>
    </row>
    <row r="4" spans="1:6">
      <c r="A4" s="11" t="s">
        <v>8364</v>
      </c>
      <c r="B4" s="11" t="s">
        <v>8361</v>
      </c>
    </row>
    <row r="5" spans="1:6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2" t="s">
        <v>8310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>
      <c r="A8" s="12" t="s">
        <v>8333</v>
      </c>
      <c r="B8" s="13"/>
      <c r="C8" s="13">
        <v>140</v>
      </c>
      <c r="D8" s="13"/>
      <c r="E8" s="13">
        <v>80</v>
      </c>
      <c r="F8" s="13">
        <v>220</v>
      </c>
    </row>
    <row r="9" spans="1:6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>
      <c r="A11" s="12" t="s">
        <v>8338</v>
      </c>
      <c r="B11" s="13"/>
      <c r="C11" s="13">
        <v>117</v>
      </c>
      <c r="D11" s="13"/>
      <c r="E11" s="13">
        <v>103</v>
      </c>
      <c r="F11" s="13">
        <v>220</v>
      </c>
    </row>
    <row r="12" spans="1:6">
      <c r="A12" s="12" t="s">
        <v>8322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>
      <c r="A13" s="12" t="s">
        <v>8319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9F6C-AC07-420F-82A3-A96391481AD9}">
  <sheetPr codeName="Sheet3"/>
  <dimension ref="A2:F48"/>
  <sheetViews>
    <sheetView topLeftCell="A4" workbookViewId="0">
      <selection activeCell="N32" sqref="N32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>
      <c r="A2" s="11" t="s">
        <v>8223</v>
      </c>
      <c r="B2" t="s">
        <v>8360</v>
      </c>
    </row>
    <row r="3" spans="1:6">
      <c r="A3" s="11" t="s">
        <v>8308</v>
      </c>
      <c r="B3" t="s">
        <v>8360</v>
      </c>
    </row>
    <row r="5" spans="1:6">
      <c r="A5" s="11" t="s">
        <v>8364</v>
      </c>
      <c r="B5" s="11" t="s">
        <v>8361</v>
      </c>
    </row>
    <row r="6" spans="1:6">
      <c r="A6" s="11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>
      <c r="A7" s="12" t="s">
        <v>8316</v>
      </c>
      <c r="B7" s="13"/>
      <c r="C7" s="13">
        <v>100</v>
      </c>
      <c r="D7" s="13"/>
      <c r="E7" s="13"/>
      <c r="F7" s="13">
        <v>100</v>
      </c>
    </row>
    <row r="8" spans="1:6">
      <c r="A8" s="12" t="s">
        <v>8344</v>
      </c>
      <c r="B8" s="13">
        <v>20</v>
      </c>
      <c r="C8" s="13"/>
      <c r="D8" s="13"/>
      <c r="E8" s="13"/>
      <c r="F8" s="13">
        <v>20</v>
      </c>
    </row>
    <row r="9" spans="1:6">
      <c r="A9" s="12" t="s">
        <v>8332</v>
      </c>
      <c r="B9" s="13">
        <v>24</v>
      </c>
      <c r="C9" s="13"/>
      <c r="D9" s="13"/>
      <c r="E9" s="13"/>
      <c r="F9" s="13">
        <v>24</v>
      </c>
    </row>
    <row r="10" spans="1:6">
      <c r="A10" s="12" t="s">
        <v>8358</v>
      </c>
      <c r="B10" s="13"/>
      <c r="C10" s="13">
        <v>40</v>
      </c>
      <c r="D10" s="13"/>
      <c r="E10" s="13"/>
      <c r="F10" s="13">
        <v>40</v>
      </c>
    </row>
    <row r="11" spans="1:6">
      <c r="A11" s="12" t="s">
        <v>8354</v>
      </c>
      <c r="B11" s="13"/>
      <c r="C11" s="13"/>
      <c r="D11" s="13"/>
      <c r="E11" s="13">
        <v>40</v>
      </c>
      <c r="F11" s="13">
        <v>40</v>
      </c>
    </row>
    <row r="12" spans="1:6">
      <c r="A12" s="12" t="s">
        <v>8315</v>
      </c>
      <c r="B12" s="13"/>
      <c r="C12" s="13"/>
      <c r="D12" s="13"/>
      <c r="E12" s="13">
        <v>180</v>
      </c>
      <c r="F12" s="13">
        <v>180</v>
      </c>
    </row>
    <row r="13" spans="1:6">
      <c r="A13" s="12" t="s">
        <v>8314</v>
      </c>
      <c r="B13" s="13"/>
      <c r="C13" s="13">
        <v>80</v>
      </c>
      <c r="D13" s="13"/>
      <c r="E13" s="13"/>
      <c r="F13" s="13">
        <v>80</v>
      </c>
    </row>
    <row r="14" spans="1:6">
      <c r="A14" s="12" t="s">
        <v>8330</v>
      </c>
      <c r="B14" s="13"/>
      <c r="C14" s="13"/>
      <c r="D14" s="13"/>
      <c r="E14" s="13">
        <v>40</v>
      </c>
      <c r="F14" s="13">
        <v>40</v>
      </c>
    </row>
    <row r="15" spans="1:6">
      <c r="A15" s="12" t="s">
        <v>8347</v>
      </c>
      <c r="B15" s="13"/>
      <c r="C15" s="13">
        <v>40</v>
      </c>
      <c r="D15" s="13">
        <v>20</v>
      </c>
      <c r="E15" s="13"/>
      <c r="F15" s="13">
        <v>60</v>
      </c>
    </row>
    <row r="16" spans="1:6">
      <c r="A16" s="12" t="s">
        <v>8324</v>
      </c>
      <c r="B16" s="13"/>
      <c r="C16" s="13">
        <v>40</v>
      </c>
      <c r="D16" s="13"/>
      <c r="E16" s="13"/>
      <c r="F16" s="13">
        <v>40</v>
      </c>
    </row>
    <row r="17" spans="1:6">
      <c r="A17" s="12" t="s">
        <v>8337</v>
      </c>
      <c r="B17" s="13">
        <v>20</v>
      </c>
      <c r="C17" s="13">
        <v>120</v>
      </c>
      <c r="D17" s="13"/>
      <c r="E17" s="13"/>
      <c r="F17" s="13">
        <v>140</v>
      </c>
    </row>
    <row r="18" spans="1:6">
      <c r="A18" s="12" t="s">
        <v>8348</v>
      </c>
      <c r="B18" s="13"/>
      <c r="C18" s="13">
        <v>20</v>
      </c>
      <c r="D18" s="13"/>
      <c r="E18" s="13"/>
      <c r="F18" s="13">
        <v>20</v>
      </c>
    </row>
    <row r="19" spans="1:6">
      <c r="A19" s="12" t="s">
        <v>8349</v>
      </c>
      <c r="B19" s="13"/>
      <c r="C19" s="13"/>
      <c r="D19" s="13"/>
      <c r="E19" s="13">
        <v>140</v>
      </c>
      <c r="F19" s="13">
        <v>140</v>
      </c>
    </row>
    <row r="20" spans="1:6">
      <c r="A20" s="12" t="s">
        <v>8329</v>
      </c>
      <c r="B20" s="13"/>
      <c r="C20" s="13">
        <v>20</v>
      </c>
      <c r="D20" s="13"/>
      <c r="E20" s="13">
        <v>140</v>
      </c>
      <c r="F20" s="13">
        <v>160</v>
      </c>
    </row>
    <row r="21" spans="1:6">
      <c r="A21" s="12" t="s">
        <v>8328</v>
      </c>
      <c r="B21" s="13"/>
      <c r="C21" s="13">
        <v>60</v>
      </c>
      <c r="D21" s="13"/>
      <c r="E21" s="13"/>
      <c r="F21" s="13">
        <v>60</v>
      </c>
    </row>
    <row r="22" spans="1:6">
      <c r="A22" s="12" t="s">
        <v>8356</v>
      </c>
      <c r="B22" s="13"/>
      <c r="C22" s="13">
        <v>11</v>
      </c>
      <c r="D22" s="13"/>
      <c r="E22" s="13">
        <v>9</v>
      </c>
      <c r="F22" s="13">
        <v>20</v>
      </c>
    </row>
    <row r="23" spans="1:6">
      <c r="A23" s="12" t="s">
        <v>8327</v>
      </c>
      <c r="B23" s="13"/>
      <c r="C23" s="13"/>
      <c r="D23" s="13"/>
      <c r="E23" s="13">
        <v>20</v>
      </c>
      <c r="F23" s="13">
        <v>20</v>
      </c>
    </row>
    <row r="24" spans="1:6">
      <c r="A24" s="12" t="s">
        <v>8335</v>
      </c>
      <c r="B24" s="13"/>
      <c r="C24" s="13">
        <v>40</v>
      </c>
      <c r="D24" s="13"/>
      <c r="E24" s="13"/>
      <c r="F24" s="13">
        <v>40</v>
      </c>
    </row>
    <row r="25" spans="1:6">
      <c r="A25" s="12" t="s">
        <v>8359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>
      <c r="A26" s="12" t="s">
        <v>8343</v>
      </c>
      <c r="B26" s="13"/>
      <c r="C26" s="13">
        <v>20</v>
      </c>
      <c r="D26" s="13"/>
      <c r="E26" s="13"/>
      <c r="F26" s="13">
        <v>20</v>
      </c>
    </row>
    <row r="27" spans="1:6">
      <c r="A27" s="12" t="s">
        <v>8323</v>
      </c>
      <c r="B27" s="13"/>
      <c r="C27" s="13"/>
      <c r="D27" s="13"/>
      <c r="E27" s="13">
        <v>60</v>
      </c>
      <c r="F27" s="13">
        <v>60</v>
      </c>
    </row>
    <row r="28" spans="1:6">
      <c r="A28" s="12" t="s">
        <v>8350</v>
      </c>
      <c r="B28" s="13"/>
      <c r="C28" s="13">
        <v>20</v>
      </c>
      <c r="D28" s="13"/>
      <c r="E28" s="13"/>
      <c r="F28" s="13">
        <v>20</v>
      </c>
    </row>
    <row r="29" spans="1:6">
      <c r="A29" s="12" t="s">
        <v>8339</v>
      </c>
      <c r="B29" s="13"/>
      <c r="C29" s="13">
        <v>57</v>
      </c>
      <c r="D29" s="13"/>
      <c r="E29" s="13">
        <v>103</v>
      </c>
      <c r="F29" s="13">
        <v>160</v>
      </c>
    </row>
    <row r="30" spans="1:6">
      <c r="A30" s="12" t="s">
        <v>8345</v>
      </c>
      <c r="B30" s="13"/>
      <c r="C30" s="13">
        <v>20</v>
      </c>
      <c r="D30" s="13"/>
      <c r="E30" s="13"/>
      <c r="F30" s="13">
        <v>20</v>
      </c>
    </row>
    <row r="31" spans="1:6">
      <c r="A31" s="12" t="s">
        <v>8318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>
      <c r="A32" s="12" t="s">
        <v>8346</v>
      </c>
      <c r="B32" s="13"/>
      <c r="C32" s="13"/>
      <c r="D32" s="13"/>
      <c r="E32" s="13">
        <v>40</v>
      </c>
      <c r="F32" s="13">
        <v>40</v>
      </c>
    </row>
    <row r="33" spans="1:6">
      <c r="A33" s="12" t="s">
        <v>8342</v>
      </c>
      <c r="B33" s="13"/>
      <c r="C33" s="13"/>
      <c r="D33" s="13"/>
      <c r="E33" s="13">
        <v>20</v>
      </c>
      <c r="F33" s="13">
        <v>20</v>
      </c>
    </row>
    <row r="34" spans="1:6">
      <c r="A34" s="12" t="s">
        <v>8353</v>
      </c>
      <c r="B34" s="13"/>
      <c r="C34" s="13">
        <v>20</v>
      </c>
      <c r="D34" s="13"/>
      <c r="E34" s="13"/>
      <c r="F34" s="13">
        <v>20</v>
      </c>
    </row>
    <row r="35" spans="1:6">
      <c r="A35" s="12" t="s">
        <v>8326</v>
      </c>
      <c r="B35" s="13"/>
      <c r="C35" s="13"/>
      <c r="D35" s="13"/>
      <c r="E35" s="13">
        <v>260</v>
      </c>
      <c r="F35" s="13">
        <v>260</v>
      </c>
    </row>
    <row r="36" spans="1:6">
      <c r="A36" s="12" t="s">
        <v>8313</v>
      </c>
      <c r="B36" s="13">
        <v>40</v>
      </c>
      <c r="C36" s="13"/>
      <c r="D36" s="13"/>
      <c r="E36" s="13"/>
      <c r="F36" s="13">
        <v>40</v>
      </c>
    </row>
    <row r="37" spans="1:6">
      <c r="A37" s="12" t="s">
        <v>8312</v>
      </c>
      <c r="B37" s="13"/>
      <c r="C37" s="13"/>
      <c r="D37" s="13"/>
      <c r="E37" s="13">
        <v>60</v>
      </c>
      <c r="F37" s="13">
        <v>60</v>
      </c>
    </row>
    <row r="38" spans="1:6">
      <c r="A38" s="12" t="s">
        <v>8352</v>
      </c>
      <c r="B38" s="13"/>
      <c r="C38" s="13"/>
      <c r="D38" s="13">
        <v>6</v>
      </c>
      <c r="E38" s="13">
        <v>34</v>
      </c>
      <c r="F38" s="13">
        <v>40</v>
      </c>
    </row>
    <row r="39" spans="1:6">
      <c r="A39" s="12" t="s">
        <v>8355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>
      <c r="A40" s="12" t="s">
        <v>8357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>
      <c r="A41" s="12" t="s">
        <v>8351</v>
      </c>
      <c r="B41" s="13"/>
      <c r="C41" s="13"/>
      <c r="D41" s="13"/>
      <c r="E41" s="13">
        <v>80</v>
      </c>
      <c r="F41" s="13">
        <v>80</v>
      </c>
    </row>
    <row r="42" spans="1:6">
      <c r="A42" s="12" t="s">
        <v>8311</v>
      </c>
      <c r="B42" s="13"/>
      <c r="C42" s="13"/>
      <c r="D42" s="13"/>
      <c r="E42" s="13">
        <v>60</v>
      </c>
      <c r="F42" s="13">
        <v>60</v>
      </c>
    </row>
    <row r="43" spans="1:6">
      <c r="A43" s="12" t="s">
        <v>8341</v>
      </c>
      <c r="B43" s="13">
        <v>10</v>
      </c>
      <c r="C43" s="13">
        <v>47</v>
      </c>
      <c r="D43" s="13"/>
      <c r="E43" s="13"/>
      <c r="F43" s="13">
        <v>57</v>
      </c>
    </row>
    <row r="44" spans="1:6">
      <c r="A44" s="12" t="s">
        <v>8334</v>
      </c>
      <c r="B44" s="13"/>
      <c r="C44" s="13">
        <v>100</v>
      </c>
      <c r="D44" s="13"/>
      <c r="E44" s="13"/>
      <c r="F44" s="13">
        <v>100</v>
      </c>
    </row>
    <row r="45" spans="1:6">
      <c r="A45" s="12" t="s">
        <v>8321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>
      <c r="A46" s="12" t="s">
        <v>8320</v>
      </c>
      <c r="B46" s="13">
        <v>100</v>
      </c>
      <c r="C46" s="13">
        <v>60</v>
      </c>
      <c r="D46" s="13"/>
      <c r="E46" s="13"/>
      <c r="F46" s="13">
        <v>160</v>
      </c>
    </row>
    <row r="47" spans="1:6">
      <c r="A47" s="12" t="s">
        <v>8340</v>
      </c>
      <c r="B47" s="13">
        <v>20</v>
      </c>
      <c r="C47" s="13"/>
      <c r="D47" s="13"/>
      <c r="E47" s="13"/>
      <c r="F47" s="13">
        <v>20</v>
      </c>
    </row>
    <row r="48" spans="1:6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924D-9B56-46A0-BB94-9A37E43B0696}">
  <sheetPr codeName="Sheet4"/>
  <dimension ref="A1:F18"/>
  <sheetViews>
    <sheetView workbookViewId="0">
      <selection activeCell="E22" sqref="E2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8308</v>
      </c>
      <c r="B1" t="s">
        <v>8360</v>
      </c>
    </row>
    <row r="2" spans="1:6">
      <c r="A2" s="11" t="s">
        <v>8379</v>
      </c>
      <c r="B2" t="s">
        <v>8360</v>
      </c>
    </row>
    <row r="4" spans="1:6">
      <c r="A4" s="11" t="s">
        <v>8364</v>
      </c>
      <c r="B4" s="11" t="s">
        <v>8361</v>
      </c>
    </row>
    <row r="5" spans="1:6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4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4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4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4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4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4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4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4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4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4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A016-D531-4A92-99AD-36DB742B7B74}">
  <sheetPr codeName="Sheet5"/>
  <dimension ref="A1:K18"/>
  <sheetViews>
    <sheetView workbookViewId="0">
      <selection activeCell="F11" sqref="F11"/>
    </sheetView>
  </sheetViews>
  <sheetFormatPr defaultRowHeight="14.4"/>
  <cols>
    <col min="1" max="1" width="26.5546875" bestFit="1" customWidth="1"/>
    <col min="2" max="2" width="18.109375" bestFit="1" customWidth="1"/>
    <col min="3" max="3" width="13.6640625" bestFit="1" customWidth="1"/>
    <col min="4" max="4" width="16.5546875" bestFit="1" customWidth="1"/>
    <col min="5" max="5" width="13.21875" bestFit="1" customWidth="1"/>
    <col min="6" max="6" width="21.109375" style="16" bestFit="1" customWidth="1"/>
    <col min="7" max="7" width="16.6640625" bestFit="1" customWidth="1"/>
    <col min="8" max="8" width="19.6640625" bestFit="1" customWidth="1"/>
  </cols>
  <sheetData>
    <row r="1" spans="1:8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2" t="s">
        <v>8385</v>
      </c>
      <c r="G1" s="21" t="s">
        <v>8386</v>
      </c>
      <c r="H1" s="21" t="s">
        <v>8387</v>
      </c>
    </row>
    <row r="2" spans="1:8">
      <c r="A2" s="17" t="s">
        <v>8388</v>
      </c>
      <c r="B2" s="17">
        <f>COUNTIFS(Kickstarter!F:F,"successful",Kickstarter!D:D,"&lt;1000")</f>
        <v>322</v>
      </c>
      <c r="C2" s="17">
        <f>COUNTIFS(Kickstarter!F:F,"failed",Kickstarter!D:D,"&lt;1000")</f>
        <v>113</v>
      </c>
      <c r="D2" s="17">
        <f>COUNTIFS(Kickstarter!F:F,"canceled",Kickstarter!D:D,"&lt;1000")</f>
        <v>18</v>
      </c>
      <c r="E2" s="17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>
      <c r="A3" s="17" t="s">
        <v>8389</v>
      </c>
      <c r="B3" s="17">
        <f>COUNTIFS(Kickstarter!F:F,"successful",Kickstarter!D:D,"&gt;=1000",Kickstarter!D:D,"&lt;=4999")</f>
        <v>932</v>
      </c>
      <c r="C3" s="17">
        <f>COUNTIFS(Kickstarter!F:F,"failed",Kickstarter!D:D,"&gt;=1000",Kickstarter!D:D,"&lt;=4999")</f>
        <v>420</v>
      </c>
      <c r="D3" s="17">
        <f>COUNTIFS(Kickstarter!F:F,"Canceled",Kickstarter!D:D,"&gt;=1000",Kickstarter!D:D,"&lt;=4999")</f>
        <v>60</v>
      </c>
      <c r="E3" s="17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>
      <c r="A4" s="17" t="s">
        <v>8390</v>
      </c>
      <c r="B4" s="17">
        <f>COUNTIFS(Kickstarter!F:F,"successful",Kickstarter!D:D,"&gt;=5000",Kickstarter!D:D,"&lt;=9999")</f>
        <v>381</v>
      </c>
      <c r="C4" s="17">
        <f>COUNTIFS(Kickstarter!F:F,"failed",Kickstarter!D:D,"&gt;=5000",Kickstarter!D:D,"&lt;=9999")</f>
        <v>283</v>
      </c>
      <c r="D4" s="17">
        <f>COUNTIFS(Kickstarter!F:F,"canceled",Kickstarter!D:D,"&gt;=5000",Kickstarter!D:D,"&lt;=9999")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s="17" t="s">
        <v>8391</v>
      </c>
      <c r="B5" s="17">
        <f>COUNTIFS(Kickstarter!F:F,"successful",Kickstarter!D:D,"&gt;=10000",Kickstarter!D:D,"&lt;=14999")</f>
        <v>168</v>
      </c>
      <c r="C5" s="17">
        <f>COUNTIFS(Kickstarter!F:F,"failed",Kickstarter!D:D,"&gt;=10000",Kickstarter!D:D,"&lt;=14999")</f>
        <v>144</v>
      </c>
      <c r="D5" s="17">
        <f>COUNTIFS(Kickstarter!F:F,"canceled",Kickstarter!D:D,"&gt;=10000",Kickstarter!D:D,"&lt;=14999")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s="17" t="s">
        <v>8392</v>
      </c>
      <c r="B6" s="17">
        <f>COUNTIFS(Kickstarter!F:F,"successful",Kickstarter!D:D,"&gt;=15000",Kickstarter!D:D,"&lt;=19999")</f>
        <v>94</v>
      </c>
      <c r="C6" s="17">
        <f>COUNTIFS(Kickstarter!F:F,"failed",Kickstarter!D:D,"&gt;=15000",Kickstarter!D:D,"&lt;=19999")</f>
        <v>90</v>
      </c>
      <c r="D6" s="17">
        <f>COUNTIFS(Kickstarter!F:F,"canceled",Kickstarter!D:D,"&gt;=15000",Kickstarter!D:D,"&lt;=19999")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s="17" t="s">
        <v>8393</v>
      </c>
      <c r="B7" s="17">
        <f>COUNTIFS(Kickstarter!F:F,"successful",Kickstarter!D:D,"&gt;=20000",Kickstarter!D:D,"&lt;=24999")</f>
        <v>62</v>
      </c>
      <c r="C7" s="17">
        <f>COUNTIFS(Kickstarter!F:F,"failed",Kickstarter!D:D,"&gt;=20000",Kickstarter!D:D,"&lt;=24999")</f>
        <v>72</v>
      </c>
      <c r="D7" s="17">
        <f>COUNTIFS(Kickstarter!F:F,"canceled",Kickstarter!D:D,"&gt;=20000",Kickstarter!D:D,"&lt;=24999")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s="17" t="s">
        <v>8394</v>
      </c>
      <c r="B8" s="17">
        <f>COUNTIFS(Kickstarter!F:F,"successful",Kickstarter!D:D,"&gt;=25000",Kickstarter!D:D,"&lt;=29999")</f>
        <v>55</v>
      </c>
      <c r="C8" s="17">
        <f>COUNTIFS(Kickstarter!F:F,"failed",Kickstarter!D:D,"&gt;=25000",Kickstarter!D:D,"&lt;=29999")</f>
        <v>64</v>
      </c>
      <c r="D8" s="17">
        <f>COUNTIFS(Kickstarter!F:F,"canceled",Kickstarter!D:D,"&gt;=25000",Kickstarter!D:D,"&lt;=29999")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s="17" t="s">
        <v>8395</v>
      </c>
      <c r="B9" s="17">
        <f>COUNTIFS(Kickstarter!F:F,"successful",Kickstarter!D:D,"&gt;=30000",Kickstarter!D:D,"&lt;=34999")</f>
        <v>32</v>
      </c>
      <c r="C9" s="17">
        <f>COUNTIFS(Kickstarter!F:F,"failed",Kickstarter!D:D,"&gt;=30000",Kickstarter!D:D,"&lt;=34999")</f>
        <v>37</v>
      </c>
      <c r="D9" s="17">
        <f>COUNTIFS(Kickstarter!F:F,"canceled",Kickstarter!D:D,"&gt;=30000",Kickstarter!D:D,"&lt;=34999")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s="17" t="s">
        <v>8396</v>
      </c>
      <c r="B10" s="17">
        <f>COUNTIFS(Kickstarter!F:F,"successful",Kickstarter!D:D,"&gt;=35000",Kickstarter!D:D,"&lt;=39999")</f>
        <v>26</v>
      </c>
      <c r="C10" s="17">
        <f>COUNTIFS(Kickstarter!F:F,"failed",Kickstarter!D:D,"&gt;=35000",Kickstarter!D:D,"&lt;=39999")</f>
        <v>22</v>
      </c>
      <c r="D10" s="17">
        <f>COUNTIFS(Kickstarter!F:F,"canceled",Kickstarter!D:D,"&gt;=35000",Kickstarter!D:D,"&lt;=39999")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s="17" t="s">
        <v>8397</v>
      </c>
      <c r="B11" s="17">
        <f>COUNTIFS(Kickstarter!F:F,"successful",Kickstarter!D:D,"&gt;=40000",Kickstarter!D:D,"&lt;=44999")</f>
        <v>21</v>
      </c>
      <c r="C11" s="17">
        <f>COUNTIFS(Kickstarter!F:F,"failed",Kickstarter!D:D,"&gt;=40000",Kickstarter!D:D,"&lt;=44999")</f>
        <v>16</v>
      </c>
      <c r="D11" s="17">
        <f>COUNTIFS(Kickstarter!F:F,"canceled",Kickstarter!D:D,"&gt;=40000",Kickstarter!D:D,"&lt;=44999")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s="17" t="s">
        <v>8398</v>
      </c>
      <c r="B12" s="17">
        <f>COUNTIFS(Kickstarter!F:F,"successful",Kickstarter!D:D,"&gt;=45000",Kickstarter!D:D,"&lt;=49999")</f>
        <v>6</v>
      </c>
      <c r="C12" s="17">
        <f>COUNTIFS(Kickstarter!F:F,"failed",Kickstarter!D:D,"&gt;=45000",Kickstarter!D:D,"&lt;=49999")</f>
        <v>11</v>
      </c>
      <c r="D12" s="17">
        <f>COUNTIFS(Kickstarter!F:F,"canceled",Kickstarter!D:D,"&gt;=45000",Kickstarter!D:D,"&lt;=49999")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s="19" t="s">
        <v>8399</v>
      </c>
      <c r="B13" s="19">
        <f>COUNTIFS(Kickstarter!F:F,"successful",Kickstarter!D:D,"&gt;=50000")</f>
        <v>86</v>
      </c>
      <c r="C13" s="19">
        <f>COUNTIFS(Kickstarter!F:F,"failed",Kickstarter!D:D,"&gt;=50000")</f>
        <v>258</v>
      </c>
      <c r="D13" s="19">
        <f>COUNTIFS(Kickstarter!F:F,"canceled",Kickstarter!D:D,"&gt;=50000")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8" spans="11:11">
      <c r="K18" t="s">
        <v>8400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9A67-8DC3-4896-B9CB-C9AFBAB51746}">
  <dimension ref="A1:W2186"/>
  <sheetViews>
    <sheetView tabSelected="1" workbookViewId="0">
      <selection activeCell="G33" sqref="G33:Q33"/>
    </sheetView>
  </sheetViews>
  <sheetFormatPr defaultRowHeight="14.4"/>
  <cols>
    <col min="1" max="1" width="9.21875" bestFit="1" customWidth="1"/>
    <col min="2" max="2" width="13.44140625" bestFit="1" customWidth="1"/>
    <col min="4" max="4" width="5.5546875" bestFit="1" customWidth="1"/>
    <col min="5" max="5" width="13.44140625" bestFit="1" customWidth="1"/>
    <col min="8" max="8" width="9.6640625" bestFit="1" customWidth="1"/>
    <col min="9" max="9" width="12" bestFit="1" customWidth="1"/>
    <col min="12" max="12" width="12" bestFit="1" customWidth="1"/>
    <col min="18" max="18" width="11.33203125" customWidth="1"/>
  </cols>
  <sheetData>
    <row r="1" spans="1:23">
      <c r="A1" s="27" t="s">
        <v>8218</v>
      </c>
      <c r="B1" s="27" t="s">
        <v>8262</v>
      </c>
      <c r="C1" s="23"/>
      <c r="D1" s="27" t="s">
        <v>8218</v>
      </c>
      <c r="E1" s="27" t="s">
        <v>8262</v>
      </c>
      <c r="J1" s="26"/>
      <c r="P1" s="26"/>
    </row>
    <row r="2" spans="1:23">
      <c r="A2" s="23" t="s">
        <v>8219</v>
      </c>
      <c r="B2" s="23">
        <v>182</v>
      </c>
      <c r="C2" s="23"/>
      <c r="D2" s="23" t="s">
        <v>8221</v>
      </c>
      <c r="E2" s="23">
        <v>0</v>
      </c>
      <c r="H2" s="28" t="s">
        <v>8412</v>
      </c>
      <c r="I2" s="28"/>
      <c r="J2" s="29"/>
      <c r="K2" s="28" t="s">
        <v>8413</v>
      </c>
      <c r="L2" s="28"/>
    </row>
    <row r="3" spans="1:23">
      <c r="A3" s="23" t="s">
        <v>8219</v>
      </c>
      <c r="B3" s="23">
        <v>79</v>
      </c>
      <c r="C3" s="23"/>
      <c r="D3" s="23" t="s">
        <v>8221</v>
      </c>
      <c r="E3" s="23">
        <v>1</v>
      </c>
      <c r="H3" s="24" t="s">
        <v>8401</v>
      </c>
      <c r="I3" s="30">
        <f>AVERAGE(B2:B2186)</f>
        <v>194.42517162471395</v>
      </c>
      <c r="J3" s="29"/>
      <c r="K3" s="24" t="s">
        <v>8401</v>
      </c>
      <c r="L3" s="30">
        <f>AVERAGE(E2:E1531)</f>
        <v>17.709803921568628</v>
      </c>
      <c r="N3" s="31"/>
      <c r="O3" s="31"/>
      <c r="P3" s="31"/>
      <c r="Q3" s="31"/>
      <c r="R3" s="31"/>
      <c r="S3" s="31"/>
      <c r="T3" s="31"/>
      <c r="U3" s="31"/>
      <c r="V3" s="31"/>
    </row>
    <row r="4" spans="1:23">
      <c r="A4" s="23" t="s">
        <v>8219</v>
      </c>
      <c r="B4" s="23">
        <v>35</v>
      </c>
      <c r="C4" s="23"/>
      <c r="D4" s="23" t="s">
        <v>8221</v>
      </c>
      <c r="E4" s="23">
        <v>10</v>
      </c>
      <c r="H4" s="24" t="s">
        <v>8402</v>
      </c>
      <c r="I4" s="30">
        <f>MIN(B2:B2186)</f>
        <v>1</v>
      </c>
      <c r="J4" s="29"/>
      <c r="K4" s="24" t="s">
        <v>8402</v>
      </c>
      <c r="L4" s="30">
        <f>MIN(E2:E1531)</f>
        <v>0</v>
      </c>
    </row>
    <row r="5" spans="1:23">
      <c r="A5" s="23" t="s">
        <v>8219</v>
      </c>
      <c r="B5" s="23">
        <v>150</v>
      </c>
      <c r="C5" s="23"/>
      <c r="D5" s="23" t="s">
        <v>8221</v>
      </c>
      <c r="E5" s="23">
        <v>0</v>
      </c>
      <c r="H5" s="24" t="s">
        <v>8403</v>
      </c>
      <c r="I5" s="30">
        <f>MAX(B2:B2186)</f>
        <v>26457</v>
      </c>
      <c r="J5" s="29"/>
      <c r="K5" s="24" t="s">
        <v>8403</v>
      </c>
      <c r="L5" s="30">
        <f>MAX(E2:E1531)</f>
        <v>1293</v>
      </c>
    </row>
    <row r="6" spans="1:23">
      <c r="A6" s="23" t="s">
        <v>8219</v>
      </c>
      <c r="B6" s="23">
        <v>284</v>
      </c>
      <c r="C6" s="23"/>
      <c r="D6" s="23" t="s">
        <v>8221</v>
      </c>
      <c r="E6" s="23">
        <v>7</v>
      </c>
      <c r="H6" s="24" t="s">
        <v>8404</v>
      </c>
      <c r="I6" s="30">
        <f>_xlfn.STDEV.S(B2:B2186)</f>
        <v>844.49237955591047</v>
      </c>
      <c r="J6" s="29"/>
      <c r="K6" s="24" t="s">
        <v>8404</v>
      </c>
      <c r="L6" s="30">
        <f>_xlfn.STDEV.S(E2:E1531)</f>
        <v>61.446638959868842</v>
      </c>
      <c r="N6" s="31"/>
      <c r="O6" s="31"/>
      <c r="P6" s="31"/>
      <c r="Q6" s="31"/>
      <c r="R6" s="31"/>
      <c r="S6" s="31"/>
      <c r="T6" s="31"/>
      <c r="U6" s="31"/>
      <c r="V6" s="31"/>
    </row>
    <row r="7" spans="1:23">
      <c r="A7" s="23" t="s">
        <v>8219</v>
      </c>
      <c r="B7" s="23">
        <v>47</v>
      </c>
      <c r="C7" s="23"/>
      <c r="D7" s="23" t="s">
        <v>8221</v>
      </c>
      <c r="E7" s="23">
        <v>0</v>
      </c>
      <c r="H7" s="24" t="s">
        <v>8405</v>
      </c>
      <c r="I7" s="30">
        <f>_xlfn.VAR.P(B2:B2186)</f>
        <v>712840.9867348104</v>
      </c>
      <c r="J7" s="29"/>
      <c r="K7" s="24" t="s">
        <v>8405</v>
      </c>
      <c r="L7" s="30">
        <f>_xlfn.VAR.P(E2:E1531)</f>
        <v>3773.2216685890044</v>
      </c>
      <c r="M7" s="33"/>
      <c r="N7" s="25"/>
      <c r="O7" s="25"/>
      <c r="P7" s="25"/>
      <c r="Q7" s="25"/>
      <c r="R7" s="25"/>
      <c r="S7" s="25"/>
      <c r="T7" s="25"/>
      <c r="U7" s="25"/>
      <c r="V7" s="25"/>
      <c r="W7" s="25"/>
    </row>
    <row r="8" spans="1:23">
      <c r="A8" s="23" t="s">
        <v>8219</v>
      </c>
      <c r="B8" s="23">
        <v>58</v>
      </c>
      <c r="C8" s="23"/>
      <c r="D8" s="23" t="s">
        <v>8221</v>
      </c>
      <c r="E8" s="23">
        <v>1</v>
      </c>
      <c r="H8" s="24" t="s">
        <v>8406</v>
      </c>
      <c r="I8" s="30">
        <f>_xlfn.QUARTILE.EXC(B2:B2186, 1)</f>
        <v>29</v>
      </c>
      <c r="J8" s="29"/>
      <c r="K8" s="24" t="s">
        <v>8406</v>
      </c>
      <c r="L8" s="30">
        <f>_xlfn.QUARTILE.EXC(E2:E1531, 1)</f>
        <v>1</v>
      </c>
      <c r="N8" s="31"/>
      <c r="O8" s="31"/>
      <c r="P8" s="31"/>
      <c r="Q8" s="31"/>
      <c r="R8" s="31"/>
      <c r="S8" s="31"/>
      <c r="T8" s="31"/>
      <c r="U8" s="31"/>
      <c r="V8" s="31"/>
    </row>
    <row r="9" spans="1:23">
      <c r="A9" s="23" t="s">
        <v>8219</v>
      </c>
      <c r="B9" s="23">
        <v>57</v>
      </c>
      <c r="C9" s="23"/>
      <c r="D9" s="23" t="s">
        <v>8221</v>
      </c>
      <c r="E9" s="23">
        <v>2</v>
      </c>
      <c r="H9" s="24" t="s">
        <v>8407</v>
      </c>
      <c r="I9" s="30">
        <f>_xlfn.QUARTILE.EXC(B2:B2186, 2)</f>
        <v>62</v>
      </c>
      <c r="J9" s="29"/>
      <c r="K9" s="24" t="s">
        <v>8407</v>
      </c>
      <c r="L9" s="30">
        <f>_xlfn.QUARTILE.EXC(E2:E1531, 2)</f>
        <v>4</v>
      </c>
    </row>
    <row r="10" spans="1:23">
      <c r="A10" s="23" t="s">
        <v>8219</v>
      </c>
      <c r="B10" s="23">
        <v>12</v>
      </c>
      <c r="C10" s="23"/>
      <c r="D10" s="23" t="s">
        <v>8221</v>
      </c>
      <c r="E10" s="23">
        <v>3</v>
      </c>
      <c r="H10" s="24" t="s">
        <v>8408</v>
      </c>
      <c r="I10" s="30">
        <f>_xlfn.QUARTILE.EXC(B2:B2186, 3)</f>
        <v>141</v>
      </c>
      <c r="J10" s="23"/>
      <c r="K10" s="24" t="s">
        <v>8408</v>
      </c>
      <c r="L10" s="30">
        <f>_xlfn.QUARTILE.EXC(E2:E1531, 3)</f>
        <v>12</v>
      </c>
      <c r="N10" s="31"/>
      <c r="O10" s="31"/>
      <c r="P10" s="31"/>
      <c r="Q10" s="31"/>
      <c r="R10" s="31"/>
      <c r="S10" s="31"/>
      <c r="T10" s="31"/>
      <c r="U10" s="31"/>
      <c r="V10" s="31"/>
    </row>
    <row r="11" spans="1:23">
      <c r="A11" s="23" t="s">
        <v>8219</v>
      </c>
      <c r="B11" s="23">
        <v>20</v>
      </c>
      <c r="C11" s="23"/>
      <c r="D11" s="23" t="s">
        <v>8221</v>
      </c>
      <c r="E11" s="23">
        <v>10</v>
      </c>
      <c r="H11" s="24" t="s">
        <v>8409</v>
      </c>
      <c r="I11" s="30">
        <f>MEDIAN(B2:B2186)</f>
        <v>62</v>
      </c>
      <c r="J11" s="23"/>
      <c r="K11" s="24" t="s">
        <v>8409</v>
      </c>
      <c r="L11" s="30">
        <f>MEDIAN(E2:E1531)</f>
        <v>4</v>
      </c>
      <c r="N11" s="31"/>
      <c r="O11" s="31"/>
      <c r="P11" s="31"/>
      <c r="Q11" s="31"/>
      <c r="R11" s="31"/>
      <c r="S11" s="31"/>
      <c r="T11" s="31"/>
      <c r="U11" s="31"/>
      <c r="V11" s="31"/>
    </row>
    <row r="12" spans="1:23">
      <c r="A12" s="23" t="s">
        <v>8219</v>
      </c>
      <c r="B12" s="23">
        <v>19</v>
      </c>
      <c r="C12" s="23"/>
      <c r="D12" s="23" t="s">
        <v>8221</v>
      </c>
      <c r="E12" s="23">
        <v>10</v>
      </c>
      <c r="H12" s="24" t="s">
        <v>8410</v>
      </c>
      <c r="I12" s="30">
        <f>I10-I8</f>
        <v>112</v>
      </c>
      <c r="J12" s="23"/>
      <c r="K12" s="24" t="s">
        <v>8410</v>
      </c>
      <c r="L12" s="30">
        <f>L10-L8</f>
        <v>11</v>
      </c>
      <c r="N12" s="31"/>
      <c r="O12" s="31"/>
      <c r="P12" s="31"/>
      <c r="Q12" s="31"/>
      <c r="R12" s="31"/>
      <c r="S12" s="31"/>
      <c r="T12" s="31"/>
      <c r="U12" s="31"/>
      <c r="V12" s="31"/>
    </row>
    <row r="13" spans="1:23">
      <c r="A13" s="23" t="s">
        <v>8219</v>
      </c>
      <c r="B13" s="23">
        <v>75</v>
      </c>
      <c r="C13" s="23"/>
      <c r="D13" s="23" t="s">
        <v>8221</v>
      </c>
      <c r="E13" s="23">
        <v>1</v>
      </c>
      <c r="H13" s="24" t="s">
        <v>8411</v>
      </c>
      <c r="I13" s="30">
        <f>1.5*I12</f>
        <v>168</v>
      </c>
      <c r="J13" s="23"/>
      <c r="K13" s="24" t="s">
        <v>8411</v>
      </c>
      <c r="L13" s="30">
        <f>1.5*L12</f>
        <v>16.5</v>
      </c>
      <c r="N13" s="31"/>
      <c r="O13" s="31"/>
      <c r="P13" s="31"/>
      <c r="Q13" s="31"/>
      <c r="R13" s="31"/>
      <c r="S13" s="31"/>
      <c r="T13" s="31"/>
      <c r="U13" s="31"/>
      <c r="V13" s="31"/>
    </row>
    <row r="14" spans="1:23">
      <c r="A14" s="23" t="s">
        <v>8219</v>
      </c>
      <c r="B14" s="23">
        <v>827</v>
      </c>
      <c r="C14" s="23"/>
      <c r="D14" s="23" t="s">
        <v>8221</v>
      </c>
      <c r="E14" s="23">
        <v>0</v>
      </c>
    </row>
    <row r="15" spans="1:23">
      <c r="A15" s="23" t="s">
        <v>8219</v>
      </c>
      <c r="B15" s="23">
        <v>51</v>
      </c>
      <c r="C15" s="23"/>
      <c r="D15" s="23" t="s">
        <v>8221</v>
      </c>
      <c r="E15" s="23">
        <v>0</v>
      </c>
    </row>
    <row r="16" spans="1:23">
      <c r="A16" s="23" t="s">
        <v>8219</v>
      </c>
      <c r="B16" s="23">
        <v>41</v>
      </c>
      <c r="C16" s="23"/>
      <c r="D16" s="23" t="s">
        <v>8221</v>
      </c>
      <c r="E16" s="23">
        <v>0</v>
      </c>
    </row>
    <row r="17" spans="1:5">
      <c r="A17" s="23" t="s">
        <v>8219</v>
      </c>
      <c r="B17" s="23">
        <v>98</v>
      </c>
      <c r="C17" s="23"/>
      <c r="D17" s="23" t="s">
        <v>8221</v>
      </c>
      <c r="E17" s="23">
        <v>26</v>
      </c>
    </row>
    <row r="18" spans="1:5">
      <c r="A18" s="23" t="s">
        <v>8219</v>
      </c>
      <c r="B18" s="23">
        <v>70</v>
      </c>
      <c r="C18" s="23"/>
      <c r="D18" s="23" t="s">
        <v>8221</v>
      </c>
      <c r="E18" s="23">
        <v>0</v>
      </c>
    </row>
    <row r="19" spans="1:5">
      <c r="A19" s="23" t="s">
        <v>8219</v>
      </c>
      <c r="B19" s="23">
        <v>36</v>
      </c>
      <c r="C19" s="23"/>
      <c r="D19" s="23" t="s">
        <v>8221</v>
      </c>
      <c r="E19" s="23">
        <v>7</v>
      </c>
    </row>
    <row r="20" spans="1:5">
      <c r="A20" s="23" t="s">
        <v>8219</v>
      </c>
      <c r="B20" s="23">
        <v>342</v>
      </c>
      <c r="C20" s="23"/>
      <c r="D20" s="23" t="s">
        <v>8221</v>
      </c>
      <c r="E20" s="23">
        <v>0</v>
      </c>
    </row>
    <row r="21" spans="1:5">
      <c r="A21" s="23" t="s">
        <v>8219</v>
      </c>
      <c r="B21" s="23">
        <v>22</v>
      </c>
      <c r="C21" s="23"/>
      <c r="D21" s="23" t="s">
        <v>8221</v>
      </c>
      <c r="E21" s="23">
        <v>2</v>
      </c>
    </row>
    <row r="22" spans="1:5">
      <c r="A22" s="23" t="s">
        <v>8219</v>
      </c>
      <c r="B22" s="23">
        <v>25</v>
      </c>
      <c r="C22" s="23"/>
      <c r="D22" s="23" t="s">
        <v>8221</v>
      </c>
      <c r="E22" s="23">
        <v>13</v>
      </c>
    </row>
    <row r="23" spans="1:5">
      <c r="A23" s="23" t="s">
        <v>8219</v>
      </c>
      <c r="B23" s="23">
        <v>101</v>
      </c>
      <c r="C23" s="23"/>
      <c r="D23" s="23" t="s">
        <v>8221</v>
      </c>
      <c r="E23" s="23">
        <v>4</v>
      </c>
    </row>
    <row r="24" spans="1:5">
      <c r="A24" s="23" t="s">
        <v>8219</v>
      </c>
      <c r="B24" s="23">
        <v>8</v>
      </c>
      <c r="C24" s="23"/>
      <c r="D24" s="23" t="s">
        <v>8221</v>
      </c>
      <c r="E24" s="23">
        <v>0</v>
      </c>
    </row>
    <row r="25" spans="1:5">
      <c r="A25" s="23" t="s">
        <v>8219</v>
      </c>
      <c r="B25" s="23">
        <v>23</v>
      </c>
      <c r="C25" s="23"/>
      <c r="D25" s="23" t="s">
        <v>8221</v>
      </c>
      <c r="E25" s="23">
        <v>12</v>
      </c>
    </row>
    <row r="26" spans="1:5">
      <c r="A26" s="23" t="s">
        <v>8219</v>
      </c>
      <c r="B26" s="23">
        <v>574</v>
      </c>
      <c r="C26" s="23"/>
      <c r="D26" s="23" t="s">
        <v>8221</v>
      </c>
      <c r="E26" s="23">
        <v>2</v>
      </c>
    </row>
    <row r="27" spans="1:5">
      <c r="A27" s="23" t="s">
        <v>8219</v>
      </c>
      <c r="B27" s="23">
        <v>14</v>
      </c>
      <c r="C27" s="23"/>
      <c r="D27" s="23" t="s">
        <v>8221</v>
      </c>
      <c r="E27" s="23">
        <v>10</v>
      </c>
    </row>
    <row r="28" spans="1:5">
      <c r="A28" s="23" t="s">
        <v>8219</v>
      </c>
      <c r="B28" s="23">
        <v>19</v>
      </c>
      <c r="C28" s="23"/>
      <c r="D28" s="23" t="s">
        <v>8221</v>
      </c>
      <c r="E28" s="23">
        <v>0</v>
      </c>
    </row>
    <row r="29" spans="1:5">
      <c r="A29" s="23" t="s">
        <v>8219</v>
      </c>
      <c r="B29" s="23">
        <v>150</v>
      </c>
      <c r="C29" s="23"/>
      <c r="D29" s="23" t="s">
        <v>8221</v>
      </c>
      <c r="E29" s="23">
        <v>5</v>
      </c>
    </row>
    <row r="30" spans="1:5">
      <c r="A30" s="23" t="s">
        <v>8219</v>
      </c>
      <c r="B30" s="23">
        <v>71</v>
      </c>
      <c r="C30" s="23"/>
      <c r="D30" s="23" t="s">
        <v>8221</v>
      </c>
      <c r="E30" s="23">
        <v>0</v>
      </c>
    </row>
    <row r="31" spans="1:5">
      <c r="A31" s="23" t="s">
        <v>8219</v>
      </c>
      <c r="B31" s="23">
        <v>117</v>
      </c>
      <c r="C31" s="23"/>
      <c r="D31" s="23" t="s">
        <v>8221</v>
      </c>
      <c r="E31" s="23">
        <v>5</v>
      </c>
    </row>
    <row r="32" spans="1:5">
      <c r="A32" s="23" t="s">
        <v>8219</v>
      </c>
      <c r="B32" s="23">
        <v>53</v>
      </c>
      <c r="C32" s="23"/>
      <c r="D32" s="23" t="s">
        <v>8221</v>
      </c>
      <c r="E32" s="23">
        <v>1</v>
      </c>
    </row>
    <row r="33" spans="1:18">
      <c r="A33" s="23" t="s">
        <v>8219</v>
      </c>
      <c r="B33" s="23">
        <v>1</v>
      </c>
      <c r="C33" s="23"/>
      <c r="D33" s="23" t="s">
        <v>8221</v>
      </c>
      <c r="E33" s="23">
        <v>3</v>
      </c>
      <c r="G33" s="32" t="s">
        <v>8414</v>
      </c>
      <c r="H33" s="32"/>
      <c r="I33" s="32"/>
      <c r="J33" s="32"/>
      <c r="K33" s="32"/>
      <c r="L33" s="32"/>
      <c r="M33" s="32"/>
      <c r="N33" s="32"/>
      <c r="O33" s="32"/>
      <c r="P33" s="32"/>
      <c r="Q33" s="32"/>
    </row>
    <row r="34" spans="1:18">
      <c r="A34" s="23" t="s">
        <v>8219</v>
      </c>
      <c r="B34" s="23">
        <v>89</v>
      </c>
      <c r="C34" s="23"/>
      <c r="D34" s="23" t="s">
        <v>8221</v>
      </c>
      <c r="E34" s="23">
        <v>3</v>
      </c>
    </row>
    <row r="35" spans="1:18">
      <c r="A35" s="23" t="s">
        <v>8219</v>
      </c>
      <c r="B35" s="23">
        <v>64</v>
      </c>
      <c r="C35" s="23"/>
      <c r="D35" s="23" t="s">
        <v>8221</v>
      </c>
      <c r="E35" s="23">
        <v>0</v>
      </c>
    </row>
    <row r="36" spans="1:18">
      <c r="A36" s="23" t="s">
        <v>8219</v>
      </c>
      <c r="B36" s="23">
        <v>68</v>
      </c>
      <c r="C36" s="23"/>
      <c r="D36" s="23" t="s">
        <v>8221</v>
      </c>
      <c r="E36" s="23">
        <v>3</v>
      </c>
      <c r="G36" s="35" t="s">
        <v>8415</v>
      </c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</row>
    <row r="37" spans="1:18">
      <c r="A37" s="23" t="s">
        <v>8219</v>
      </c>
      <c r="B37" s="23">
        <v>28</v>
      </c>
      <c r="C37" s="23"/>
      <c r="D37" s="23" t="s">
        <v>8221</v>
      </c>
      <c r="E37" s="23">
        <v>0</v>
      </c>
    </row>
    <row r="38" spans="1:18">
      <c r="A38" s="23" t="s">
        <v>8219</v>
      </c>
      <c r="B38" s="23">
        <v>44</v>
      </c>
      <c r="C38" s="23"/>
      <c r="D38" s="23" t="s">
        <v>8221</v>
      </c>
      <c r="E38" s="23">
        <v>19</v>
      </c>
    </row>
    <row r="39" spans="1:18">
      <c r="A39" s="23" t="s">
        <v>8219</v>
      </c>
      <c r="B39" s="23">
        <v>253</v>
      </c>
      <c r="C39" s="23"/>
      <c r="D39" s="23" t="s">
        <v>8221</v>
      </c>
      <c r="E39" s="23">
        <v>8</v>
      </c>
    </row>
    <row r="40" spans="1:18">
      <c r="A40" s="23" t="s">
        <v>8219</v>
      </c>
      <c r="B40" s="23">
        <v>66</v>
      </c>
      <c r="C40" s="23"/>
      <c r="D40" s="23" t="s">
        <v>8221</v>
      </c>
      <c r="E40" s="23">
        <v>6</v>
      </c>
    </row>
    <row r="41" spans="1:18">
      <c r="A41" s="23" t="s">
        <v>8219</v>
      </c>
      <c r="B41" s="23">
        <v>217</v>
      </c>
      <c r="C41" s="23"/>
      <c r="D41" s="23" t="s">
        <v>8221</v>
      </c>
      <c r="E41" s="23">
        <v>0</v>
      </c>
    </row>
    <row r="42" spans="1:18">
      <c r="A42" s="23" t="s">
        <v>8219</v>
      </c>
      <c r="B42" s="23">
        <v>16</v>
      </c>
      <c r="C42" s="23"/>
      <c r="D42" s="23" t="s">
        <v>8221</v>
      </c>
      <c r="E42" s="23">
        <v>18</v>
      </c>
    </row>
    <row r="43" spans="1:18">
      <c r="A43" s="23" t="s">
        <v>8219</v>
      </c>
      <c r="B43" s="23">
        <v>19</v>
      </c>
      <c r="C43" s="23"/>
      <c r="D43" s="23" t="s">
        <v>8221</v>
      </c>
      <c r="E43" s="23">
        <v>7</v>
      </c>
    </row>
    <row r="44" spans="1:18">
      <c r="A44" s="23" t="s">
        <v>8219</v>
      </c>
      <c r="B44" s="23">
        <v>169</v>
      </c>
      <c r="C44" s="23"/>
      <c r="D44" s="23" t="s">
        <v>8221</v>
      </c>
      <c r="E44" s="23">
        <v>0</v>
      </c>
    </row>
    <row r="45" spans="1:18">
      <c r="A45" s="23" t="s">
        <v>8219</v>
      </c>
      <c r="B45" s="23">
        <v>263</v>
      </c>
      <c r="C45" s="23"/>
      <c r="D45" s="23" t="s">
        <v>8221</v>
      </c>
      <c r="E45" s="23">
        <v>8</v>
      </c>
    </row>
    <row r="46" spans="1:18">
      <c r="A46" s="23" t="s">
        <v>8219</v>
      </c>
      <c r="B46" s="23">
        <v>15</v>
      </c>
      <c r="C46" s="23"/>
      <c r="D46" s="23" t="s">
        <v>8221</v>
      </c>
      <c r="E46" s="23">
        <v>1293</v>
      </c>
    </row>
    <row r="47" spans="1:18">
      <c r="A47" s="23" t="s">
        <v>8219</v>
      </c>
      <c r="B47" s="23">
        <v>61</v>
      </c>
      <c r="C47" s="23"/>
      <c r="D47" s="23" t="s">
        <v>8221</v>
      </c>
      <c r="E47" s="23">
        <v>17</v>
      </c>
    </row>
    <row r="48" spans="1:18">
      <c r="A48" s="23" t="s">
        <v>8219</v>
      </c>
      <c r="B48" s="23">
        <v>45</v>
      </c>
      <c r="C48" s="23"/>
      <c r="D48" s="23" t="s">
        <v>8221</v>
      </c>
      <c r="E48" s="23">
        <v>0</v>
      </c>
    </row>
    <row r="49" spans="1:5">
      <c r="A49" s="23" t="s">
        <v>8219</v>
      </c>
      <c r="B49" s="23">
        <v>70</v>
      </c>
      <c r="C49" s="23"/>
      <c r="D49" s="23" t="s">
        <v>8221</v>
      </c>
      <c r="E49" s="23">
        <v>13</v>
      </c>
    </row>
    <row r="50" spans="1:5">
      <c r="A50" s="23" t="s">
        <v>8219</v>
      </c>
      <c r="B50" s="23">
        <v>38</v>
      </c>
      <c r="C50" s="23"/>
      <c r="D50" s="23" t="s">
        <v>8221</v>
      </c>
      <c r="E50" s="23">
        <v>0</v>
      </c>
    </row>
    <row r="51" spans="1:5">
      <c r="A51" s="23" t="s">
        <v>8219</v>
      </c>
      <c r="B51" s="23">
        <v>87</v>
      </c>
      <c r="C51" s="23"/>
      <c r="D51" s="23" t="s">
        <v>8221</v>
      </c>
      <c r="E51" s="23">
        <v>0</v>
      </c>
    </row>
    <row r="52" spans="1:5">
      <c r="A52" s="23" t="s">
        <v>8219</v>
      </c>
      <c r="B52" s="23">
        <v>22</v>
      </c>
      <c r="C52" s="23"/>
      <c r="D52" s="23" t="s">
        <v>8221</v>
      </c>
      <c r="E52" s="23">
        <v>33</v>
      </c>
    </row>
    <row r="53" spans="1:5">
      <c r="A53" s="23" t="s">
        <v>8219</v>
      </c>
      <c r="B53" s="23">
        <v>119</v>
      </c>
      <c r="C53" s="23"/>
      <c r="D53" s="23" t="s">
        <v>8221</v>
      </c>
      <c r="E53" s="23">
        <v>12</v>
      </c>
    </row>
    <row r="54" spans="1:5">
      <c r="A54" s="23" t="s">
        <v>8219</v>
      </c>
      <c r="B54" s="23">
        <v>52</v>
      </c>
      <c r="C54" s="23"/>
      <c r="D54" s="23" t="s">
        <v>8221</v>
      </c>
      <c r="E54" s="23">
        <v>1</v>
      </c>
    </row>
    <row r="55" spans="1:5">
      <c r="A55" s="23" t="s">
        <v>8219</v>
      </c>
      <c r="B55" s="23">
        <v>117</v>
      </c>
      <c r="C55" s="23"/>
      <c r="D55" s="23" t="s">
        <v>8221</v>
      </c>
      <c r="E55" s="23">
        <v>1</v>
      </c>
    </row>
    <row r="56" spans="1:5">
      <c r="A56" s="23" t="s">
        <v>8219</v>
      </c>
      <c r="B56" s="23">
        <v>52</v>
      </c>
      <c r="C56" s="23"/>
      <c r="D56" s="23" t="s">
        <v>8221</v>
      </c>
      <c r="E56" s="23">
        <v>1</v>
      </c>
    </row>
    <row r="57" spans="1:5">
      <c r="A57" s="23" t="s">
        <v>8219</v>
      </c>
      <c r="B57" s="23">
        <v>86</v>
      </c>
      <c r="C57" s="23"/>
      <c r="D57" s="23" t="s">
        <v>8221</v>
      </c>
      <c r="E57" s="23">
        <v>1</v>
      </c>
    </row>
    <row r="58" spans="1:5">
      <c r="A58" s="23" t="s">
        <v>8219</v>
      </c>
      <c r="B58" s="23">
        <v>174</v>
      </c>
      <c r="C58" s="23"/>
      <c r="D58" s="23" t="s">
        <v>8221</v>
      </c>
      <c r="E58" s="23">
        <v>84</v>
      </c>
    </row>
    <row r="59" spans="1:5">
      <c r="A59" s="23" t="s">
        <v>8219</v>
      </c>
      <c r="B59" s="23">
        <v>69</v>
      </c>
      <c r="C59" s="23"/>
      <c r="D59" s="23" t="s">
        <v>8221</v>
      </c>
      <c r="E59" s="23">
        <v>38</v>
      </c>
    </row>
    <row r="60" spans="1:5">
      <c r="A60" s="23" t="s">
        <v>8219</v>
      </c>
      <c r="B60" s="23">
        <v>75</v>
      </c>
      <c r="C60" s="23"/>
      <c r="D60" s="23" t="s">
        <v>8221</v>
      </c>
      <c r="E60" s="23">
        <v>1</v>
      </c>
    </row>
    <row r="61" spans="1:5">
      <c r="A61" s="23" t="s">
        <v>8219</v>
      </c>
      <c r="B61" s="23">
        <v>33</v>
      </c>
      <c r="C61" s="23"/>
      <c r="D61" s="23" t="s">
        <v>8221</v>
      </c>
      <c r="E61" s="23">
        <v>76</v>
      </c>
    </row>
    <row r="62" spans="1:5">
      <c r="A62" s="23" t="s">
        <v>8219</v>
      </c>
      <c r="B62" s="23">
        <v>108</v>
      </c>
      <c r="C62" s="23"/>
      <c r="D62" s="23" t="s">
        <v>8221</v>
      </c>
      <c r="E62" s="23">
        <v>3</v>
      </c>
    </row>
    <row r="63" spans="1:5">
      <c r="A63" s="23" t="s">
        <v>8219</v>
      </c>
      <c r="B63" s="23">
        <v>23</v>
      </c>
      <c r="C63" s="23"/>
      <c r="D63" s="23" t="s">
        <v>8221</v>
      </c>
      <c r="E63" s="23">
        <v>0</v>
      </c>
    </row>
    <row r="64" spans="1:5">
      <c r="A64" s="23" t="s">
        <v>8219</v>
      </c>
      <c r="B64" s="23">
        <v>48</v>
      </c>
      <c r="C64" s="23"/>
      <c r="D64" s="23" t="s">
        <v>8221</v>
      </c>
      <c r="E64" s="23">
        <v>2</v>
      </c>
    </row>
    <row r="65" spans="1:5">
      <c r="A65" s="23" t="s">
        <v>8219</v>
      </c>
      <c r="B65" s="23">
        <v>64</v>
      </c>
      <c r="C65" s="23"/>
      <c r="D65" s="23" t="s">
        <v>8221</v>
      </c>
      <c r="E65" s="23">
        <v>0</v>
      </c>
    </row>
    <row r="66" spans="1:5">
      <c r="A66" s="23" t="s">
        <v>8219</v>
      </c>
      <c r="B66" s="23">
        <v>24</v>
      </c>
      <c r="C66" s="23"/>
      <c r="D66" s="23" t="s">
        <v>8221</v>
      </c>
      <c r="E66" s="23">
        <v>0</v>
      </c>
    </row>
    <row r="67" spans="1:5">
      <c r="A67" s="23" t="s">
        <v>8219</v>
      </c>
      <c r="B67" s="23">
        <v>57</v>
      </c>
      <c r="C67" s="23"/>
      <c r="D67" s="23" t="s">
        <v>8221</v>
      </c>
      <c r="E67" s="23">
        <v>0</v>
      </c>
    </row>
    <row r="68" spans="1:5">
      <c r="A68" s="23" t="s">
        <v>8219</v>
      </c>
      <c r="B68" s="23">
        <v>26</v>
      </c>
      <c r="C68" s="23"/>
      <c r="D68" s="23" t="s">
        <v>8221</v>
      </c>
      <c r="E68" s="23">
        <v>2</v>
      </c>
    </row>
    <row r="69" spans="1:5">
      <c r="A69" s="23" t="s">
        <v>8219</v>
      </c>
      <c r="B69" s="23">
        <v>20</v>
      </c>
      <c r="C69" s="23"/>
      <c r="D69" s="23" t="s">
        <v>8221</v>
      </c>
      <c r="E69" s="23">
        <v>0</v>
      </c>
    </row>
    <row r="70" spans="1:5">
      <c r="A70" s="23" t="s">
        <v>8219</v>
      </c>
      <c r="B70" s="23">
        <v>36</v>
      </c>
      <c r="C70" s="23"/>
      <c r="D70" s="23" t="s">
        <v>8221</v>
      </c>
      <c r="E70" s="23">
        <v>0</v>
      </c>
    </row>
    <row r="71" spans="1:5">
      <c r="A71" s="23" t="s">
        <v>8219</v>
      </c>
      <c r="B71" s="23">
        <v>178</v>
      </c>
      <c r="C71" s="23"/>
      <c r="D71" s="23" t="s">
        <v>8221</v>
      </c>
      <c r="E71" s="23">
        <v>0</v>
      </c>
    </row>
    <row r="72" spans="1:5">
      <c r="A72" s="23" t="s">
        <v>8219</v>
      </c>
      <c r="B72" s="23">
        <v>17</v>
      </c>
      <c r="C72" s="23"/>
      <c r="D72" s="23" t="s">
        <v>8221</v>
      </c>
      <c r="E72" s="23">
        <v>2</v>
      </c>
    </row>
    <row r="73" spans="1:5">
      <c r="A73" s="23" t="s">
        <v>8219</v>
      </c>
      <c r="B73" s="23">
        <v>32</v>
      </c>
      <c r="C73" s="23"/>
      <c r="D73" s="23" t="s">
        <v>8221</v>
      </c>
      <c r="E73" s="23">
        <v>0</v>
      </c>
    </row>
    <row r="74" spans="1:5">
      <c r="A74" s="23" t="s">
        <v>8219</v>
      </c>
      <c r="B74" s="23">
        <v>41</v>
      </c>
      <c r="C74" s="23"/>
      <c r="D74" s="23" t="s">
        <v>8221</v>
      </c>
      <c r="E74" s="23">
        <v>7</v>
      </c>
    </row>
    <row r="75" spans="1:5">
      <c r="A75" s="23" t="s">
        <v>8219</v>
      </c>
      <c r="B75" s="23">
        <v>18</v>
      </c>
      <c r="C75" s="23"/>
      <c r="D75" s="23" t="s">
        <v>8221</v>
      </c>
      <c r="E75" s="23">
        <v>0</v>
      </c>
    </row>
    <row r="76" spans="1:5">
      <c r="A76" s="23" t="s">
        <v>8219</v>
      </c>
      <c r="B76" s="23">
        <v>29</v>
      </c>
      <c r="C76" s="23"/>
      <c r="D76" s="23" t="s">
        <v>8221</v>
      </c>
      <c r="E76" s="23">
        <v>5</v>
      </c>
    </row>
    <row r="77" spans="1:5">
      <c r="A77" s="23" t="s">
        <v>8219</v>
      </c>
      <c r="B77" s="23">
        <v>47</v>
      </c>
      <c r="C77" s="23"/>
      <c r="D77" s="23" t="s">
        <v>8221</v>
      </c>
      <c r="E77" s="23">
        <v>0</v>
      </c>
    </row>
    <row r="78" spans="1:5">
      <c r="A78" s="23" t="s">
        <v>8219</v>
      </c>
      <c r="B78" s="23">
        <v>15</v>
      </c>
      <c r="C78" s="23"/>
      <c r="D78" s="23" t="s">
        <v>8221</v>
      </c>
      <c r="E78" s="23">
        <v>0</v>
      </c>
    </row>
    <row r="79" spans="1:5">
      <c r="A79" s="23" t="s">
        <v>8219</v>
      </c>
      <c r="B79" s="23">
        <v>26</v>
      </c>
      <c r="C79" s="23"/>
      <c r="D79" s="23" t="s">
        <v>8221</v>
      </c>
      <c r="E79" s="23">
        <v>1</v>
      </c>
    </row>
    <row r="80" spans="1:5">
      <c r="A80" s="23" t="s">
        <v>8219</v>
      </c>
      <c r="B80" s="23">
        <v>35</v>
      </c>
      <c r="C80" s="23"/>
      <c r="D80" s="23" t="s">
        <v>8221</v>
      </c>
      <c r="E80" s="23">
        <v>0</v>
      </c>
    </row>
    <row r="81" spans="1:5">
      <c r="A81" s="23" t="s">
        <v>8219</v>
      </c>
      <c r="B81" s="23">
        <v>41</v>
      </c>
      <c r="C81" s="23"/>
      <c r="D81" s="23" t="s">
        <v>8221</v>
      </c>
      <c r="E81" s="23">
        <v>5</v>
      </c>
    </row>
    <row r="82" spans="1:5">
      <c r="A82" s="23" t="s">
        <v>8219</v>
      </c>
      <c r="B82" s="23">
        <v>47</v>
      </c>
      <c r="C82" s="23"/>
      <c r="D82" s="23" t="s">
        <v>8221</v>
      </c>
      <c r="E82" s="23">
        <v>3</v>
      </c>
    </row>
    <row r="83" spans="1:5">
      <c r="A83" s="23" t="s">
        <v>8219</v>
      </c>
      <c r="B83" s="23">
        <v>28</v>
      </c>
      <c r="C83" s="23"/>
      <c r="D83" s="23" t="s">
        <v>8221</v>
      </c>
      <c r="E83" s="23">
        <v>6</v>
      </c>
    </row>
    <row r="84" spans="1:5">
      <c r="A84" s="23" t="s">
        <v>8219</v>
      </c>
      <c r="B84" s="23">
        <v>100</v>
      </c>
      <c r="C84" s="23"/>
      <c r="D84" s="23" t="s">
        <v>8221</v>
      </c>
      <c r="E84" s="23">
        <v>12</v>
      </c>
    </row>
    <row r="85" spans="1:5">
      <c r="A85" s="23" t="s">
        <v>8219</v>
      </c>
      <c r="B85" s="23">
        <v>13</v>
      </c>
      <c r="C85" s="23"/>
      <c r="D85" s="23" t="s">
        <v>8221</v>
      </c>
      <c r="E85" s="23">
        <v>13</v>
      </c>
    </row>
    <row r="86" spans="1:5">
      <c r="A86" s="23" t="s">
        <v>8219</v>
      </c>
      <c r="B86" s="23">
        <v>7</v>
      </c>
      <c r="C86" s="23"/>
      <c r="D86" s="23" t="s">
        <v>8221</v>
      </c>
      <c r="E86" s="23">
        <v>5</v>
      </c>
    </row>
    <row r="87" spans="1:5">
      <c r="A87" s="23" t="s">
        <v>8219</v>
      </c>
      <c r="B87" s="23">
        <v>21</v>
      </c>
      <c r="C87" s="23"/>
      <c r="D87" s="23" t="s">
        <v>8221</v>
      </c>
      <c r="E87" s="23">
        <v>2</v>
      </c>
    </row>
    <row r="88" spans="1:5">
      <c r="A88" s="23" t="s">
        <v>8219</v>
      </c>
      <c r="B88" s="23">
        <v>17</v>
      </c>
      <c r="C88" s="23"/>
      <c r="D88" s="23" t="s">
        <v>8221</v>
      </c>
      <c r="E88" s="23">
        <v>8</v>
      </c>
    </row>
    <row r="89" spans="1:5">
      <c r="A89" s="23" t="s">
        <v>8219</v>
      </c>
      <c r="B89" s="23">
        <v>25</v>
      </c>
      <c r="C89" s="23"/>
      <c r="D89" s="23" t="s">
        <v>8221</v>
      </c>
      <c r="E89" s="23">
        <v>0</v>
      </c>
    </row>
    <row r="90" spans="1:5">
      <c r="A90" s="23" t="s">
        <v>8219</v>
      </c>
      <c r="B90" s="23">
        <v>60</v>
      </c>
      <c r="C90" s="23"/>
      <c r="D90" s="23" t="s">
        <v>8221</v>
      </c>
      <c r="E90" s="23">
        <v>13</v>
      </c>
    </row>
    <row r="91" spans="1:5">
      <c r="A91" s="23" t="s">
        <v>8219</v>
      </c>
      <c r="B91" s="23">
        <v>56</v>
      </c>
      <c r="C91" s="23"/>
      <c r="D91" s="23" t="s">
        <v>8221</v>
      </c>
      <c r="E91" s="23">
        <v>0</v>
      </c>
    </row>
    <row r="92" spans="1:5">
      <c r="A92" s="23" t="s">
        <v>8219</v>
      </c>
      <c r="B92" s="23">
        <v>16</v>
      </c>
      <c r="C92" s="23"/>
      <c r="D92" s="23" t="s">
        <v>8221</v>
      </c>
      <c r="E92" s="23">
        <v>5</v>
      </c>
    </row>
    <row r="93" spans="1:5">
      <c r="A93" s="23" t="s">
        <v>8219</v>
      </c>
      <c r="B93" s="23">
        <v>46</v>
      </c>
      <c r="C93" s="23"/>
      <c r="D93" s="23" t="s">
        <v>8221</v>
      </c>
      <c r="E93" s="23">
        <v>8</v>
      </c>
    </row>
    <row r="94" spans="1:5">
      <c r="A94" s="23" t="s">
        <v>8219</v>
      </c>
      <c r="B94" s="23">
        <v>43</v>
      </c>
      <c r="C94" s="23"/>
      <c r="D94" s="23" t="s">
        <v>8221</v>
      </c>
      <c r="E94" s="23">
        <v>8</v>
      </c>
    </row>
    <row r="95" spans="1:5">
      <c r="A95" s="23" t="s">
        <v>8219</v>
      </c>
      <c r="B95" s="23">
        <v>15</v>
      </c>
      <c r="C95" s="23"/>
      <c r="D95" s="23" t="s">
        <v>8221</v>
      </c>
      <c r="E95" s="23">
        <v>0</v>
      </c>
    </row>
    <row r="96" spans="1:5">
      <c r="A96" s="23" t="s">
        <v>8219</v>
      </c>
      <c r="B96" s="23">
        <v>12</v>
      </c>
      <c r="C96" s="23"/>
      <c r="D96" s="23" t="s">
        <v>8221</v>
      </c>
      <c r="E96" s="23">
        <v>2</v>
      </c>
    </row>
    <row r="97" spans="1:5">
      <c r="A97" s="23" t="s">
        <v>8219</v>
      </c>
      <c r="B97" s="23">
        <v>21</v>
      </c>
      <c r="C97" s="23"/>
      <c r="D97" s="23" t="s">
        <v>8221</v>
      </c>
      <c r="E97" s="23">
        <v>3</v>
      </c>
    </row>
    <row r="98" spans="1:5">
      <c r="A98" s="23" t="s">
        <v>8219</v>
      </c>
      <c r="B98" s="23">
        <v>34</v>
      </c>
      <c r="C98" s="23"/>
      <c r="D98" s="23" t="s">
        <v>8221</v>
      </c>
      <c r="E98" s="23">
        <v>0</v>
      </c>
    </row>
    <row r="99" spans="1:5">
      <c r="A99" s="23" t="s">
        <v>8219</v>
      </c>
      <c r="B99" s="23">
        <v>8</v>
      </c>
      <c r="C99" s="23"/>
      <c r="D99" s="23" t="s">
        <v>8221</v>
      </c>
      <c r="E99" s="23">
        <v>0</v>
      </c>
    </row>
    <row r="100" spans="1:5">
      <c r="A100" s="23" t="s">
        <v>8219</v>
      </c>
      <c r="B100" s="23">
        <v>60</v>
      </c>
      <c r="C100" s="23"/>
      <c r="D100" s="23" t="s">
        <v>8221</v>
      </c>
      <c r="E100" s="23">
        <v>11</v>
      </c>
    </row>
    <row r="101" spans="1:5">
      <c r="A101" s="23" t="s">
        <v>8219</v>
      </c>
      <c r="B101" s="23">
        <v>39</v>
      </c>
      <c r="C101" s="23"/>
      <c r="D101" s="23" t="s">
        <v>8221</v>
      </c>
      <c r="E101" s="23">
        <v>0</v>
      </c>
    </row>
    <row r="102" spans="1:5">
      <c r="A102" s="23" t="s">
        <v>8219</v>
      </c>
      <c r="B102" s="23">
        <v>26</v>
      </c>
      <c r="C102" s="23"/>
      <c r="D102" s="23" t="s">
        <v>8221</v>
      </c>
      <c r="E102" s="23">
        <v>1</v>
      </c>
    </row>
    <row r="103" spans="1:5">
      <c r="A103" s="23" t="s">
        <v>8219</v>
      </c>
      <c r="B103" s="23">
        <v>35</v>
      </c>
      <c r="C103" s="23"/>
      <c r="D103" s="23" t="s">
        <v>8221</v>
      </c>
      <c r="E103" s="23">
        <v>0</v>
      </c>
    </row>
    <row r="104" spans="1:5">
      <c r="A104" s="23" t="s">
        <v>8219</v>
      </c>
      <c r="B104" s="23">
        <v>65</v>
      </c>
      <c r="C104" s="23"/>
      <c r="D104" s="23" t="s">
        <v>8221</v>
      </c>
      <c r="E104" s="23">
        <v>17</v>
      </c>
    </row>
    <row r="105" spans="1:5">
      <c r="A105" s="23" t="s">
        <v>8219</v>
      </c>
      <c r="B105" s="23">
        <v>49</v>
      </c>
      <c r="C105" s="23"/>
      <c r="D105" s="23" t="s">
        <v>8221</v>
      </c>
      <c r="E105" s="23">
        <v>2</v>
      </c>
    </row>
    <row r="106" spans="1:5">
      <c r="A106" s="23" t="s">
        <v>8219</v>
      </c>
      <c r="B106" s="23">
        <v>10</v>
      </c>
      <c r="C106" s="23"/>
      <c r="D106" s="23" t="s">
        <v>8221</v>
      </c>
      <c r="E106" s="23">
        <v>1</v>
      </c>
    </row>
    <row r="107" spans="1:5">
      <c r="A107" s="23" t="s">
        <v>8219</v>
      </c>
      <c r="B107" s="23">
        <v>60</v>
      </c>
      <c r="C107" s="23"/>
      <c r="D107" s="23" t="s">
        <v>8221</v>
      </c>
      <c r="E107" s="23">
        <v>2</v>
      </c>
    </row>
    <row r="108" spans="1:5">
      <c r="A108" s="23" t="s">
        <v>8219</v>
      </c>
      <c r="B108" s="23">
        <v>27</v>
      </c>
      <c r="C108" s="23"/>
      <c r="D108" s="23" t="s">
        <v>8221</v>
      </c>
      <c r="E108" s="23">
        <v>16</v>
      </c>
    </row>
    <row r="109" spans="1:5">
      <c r="A109" s="23" t="s">
        <v>8219</v>
      </c>
      <c r="B109" s="23">
        <v>69</v>
      </c>
      <c r="C109" s="23"/>
      <c r="D109" s="23" t="s">
        <v>8221</v>
      </c>
      <c r="E109" s="23">
        <v>1</v>
      </c>
    </row>
    <row r="110" spans="1:5">
      <c r="A110" s="23" t="s">
        <v>8219</v>
      </c>
      <c r="B110" s="23">
        <v>47</v>
      </c>
      <c r="C110" s="23"/>
      <c r="D110" s="23" t="s">
        <v>8221</v>
      </c>
      <c r="E110" s="23">
        <v>4</v>
      </c>
    </row>
    <row r="111" spans="1:5">
      <c r="A111" s="23" t="s">
        <v>8219</v>
      </c>
      <c r="B111" s="23">
        <v>47</v>
      </c>
      <c r="C111" s="23"/>
      <c r="D111" s="23" t="s">
        <v>8221</v>
      </c>
      <c r="E111" s="23">
        <v>5</v>
      </c>
    </row>
    <row r="112" spans="1:5">
      <c r="A112" s="23" t="s">
        <v>8219</v>
      </c>
      <c r="B112" s="23">
        <v>26</v>
      </c>
      <c r="C112" s="23"/>
      <c r="D112" s="23" t="s">
        <v>8221</v>
      </c>
      <c r="E112" s="23">
        <v>7</v>
      </c>
    </row>
    <row r="113" spans="1:5">
      <c r="A113" s="23" t="s">
        <v>8219</v>
      </c>
      <c r="B113" s="23">
        <v>53</v>
      </c>
      <c r="C113" s="23"/>
      <c r="D113" s="23" t="s">
        <v>8221</v>
      </c>
      <c r="E113" s="23">
        <v>0</v>
      </c>
    </row>
    <row r="114" spans="1:5">
      <c r="A114" s="23" t="s">
        <v>8219</v>
      </c>
      <c r="B114" s="23">
        <v>81</v>
      </c>
      <c r="C114" s="23"/>
      <c r="D114" s="23" t="s">
        <v>8221</v>
      </c>
      <c r="E114" s="23">
        <v>12</v>
      </c>
    </row>
    <row r="115" spans="1:5">
      <c r="A115" s="23" t="s">
        <v>8219</v>
      </c>
      <c r="B115" s="23">
        <v>78</v>
      </c>
      <c r="C115" s="23"/>
      <c r="D115" s="23" t="s">
        <v>8221</v>
      </c>
      <c r="E115" s="23">
        <v>2</v>
      </c>
    </row>
    <row r="116" spans="1:5">
      <c r="A116" s="23" t="s">
        <v>8219</v>
      </c>
      <c r="B116" s="23">
        <v>35</v>
      </c>
      <c r="C116" s="23"/>
      <c r="D116" s="23" t="s">
        <v>8221</v>
      </c>
      <c r="E116" s="23">
        <v>5</v>
      </c>
    </row>
    <row r="117" spans="1:5">
      <c r="A117" s="23" t="s">
        <v>8219</v>
      </c>
      <c r="B117" s="23">
        <v>22</v>
      </c>
      <c r="C117" s="23"/>
      <c r="D117" s="23" t="s">
        <v>8221</v>
      </c>
      <c r="E117" s="23">
        <v>2</v>
      </c>
    </row>
    <row r="118" spans="1:5">
      <c r="A118" s="23" t="s">
        <v>8219</v>
      </c>
      <c r="B118" s="23">
        <v>57</v>
      </c>
      <c r="C118" s="23"/>
      <c r="D118" s="23" t="s">
        <v>8221</v>
      </c>
      <c r="E118" s="23">
        <v>3</v>
      </c>
    </row>
    <row r="119" spans="1:5">
      <c r="A119" s="23" t="s">
        <v>8219</v>
      </c>
      <c r="B119" s="23">
        <v>27</v>
      </c>
      <c r="C119" s="23"/>
      <c r="D119" s="23" t="s">
        <v>8221</v>
      </c>
      <c r="E119" s="23">
        <v>0</v>
      </c>
    </row>
    <row r="120" spans="1:5">
      <c r="A120" s="23" t="s">
        <v>8219</v>
      </c>
      <c r="B120" s="23">
        <v>39</v>
      </c>
      <c r="C120" s="23"/>
      <c r="D120" s="23" t="s">
        <v>8221</v>
      </c>
      <c r="E120" s="23">
        <v>49</v>
      </c>
    </row>
    <row r="121" spans="1:5">
      <c r="A121" s="23" t="s">
        <v>8219</v>
      </c>
      <c r="B121" s="23">
        <v>37</v>
      </c>
      <c r="C121" s="23"/>
      <c r="D121" s="23" t="s">
        <v>8221</v>
      </c>
      <c r="E121" s="23">
        <v>1</v>
      </c>
    </row>
    <row r="122" spans="1:5">
      <c r="A122" s="23" t="s">
        <v>8219</v>
      </c>
      <c r="B122" s="23">
        <v>137</v>
      </c>
      <c r="C122" s="23"/>
      <c r="D122" s="23" t="s">
        <v>8221</v>
      </c>
      <c r="E122" s="23">
        <v>2</v>
      </c>
    </row>
    <row r="123" spans="1:5">
      <c r="A123" s="23" t="s">
        <v>8219</v>
      </c>
      <c r="B123" s="23">
        <v>376</v>
      </c>
      <c r="C123" s="23"/>
      <c r="D123" s="23" t="s">
        <v>8221</v>
      </c>
      <c r="E123" s="23">
        <v>0</v>
      </c>
    </row>
    <row r="124" spans="1:5">
      <c r="A124" s="23" t="s">
        <v>8219</v>
      </c>
      <c r="B124" s="23">
        <v>202</v>
      </c>
      <c r="C124" s="23"/>
      <c r="D124" s="23" t="s">
        <v>8221</v>
      </c>
      <c r="E124" s="23">
        <v>0</v>
      </c>
    </row>
    <row r="125" spans="1:5">
      <c r="A125" s="23" t="s">
        <v>8219</v>
      </c>
      <c r="B125" s="23">
        <v>328</v>
      </c>
      <c r="C125" s="23"/>
      <c r="D125" s="23" t="s">
        <v>8221</v>
      </c>
      <c r="E125" s="23">
        <v>11</v>
      </c>
    </row>
    <row r="126" spans="1:5">
      <c r="A126" s="23" t="s">
        <v>8219</v>
      </c>
      <c r="B126" s="23">
        <v>84</v>
      </c>
      <c r="C126" s="23"/>
      <c r="D126" s="23" t="s">
        <v>8221</v>
      </c>
      <c r="E126" s="23">
        <v>1</v>
      </c>
    </row>
    <row r="127" spans="1:5">
      <c r="A127" s="23" t="s">
        <v>8219</v>
      </c>
      <c r="B127" s="23">
        <v>96</v>
      </c>
      <c r="C127" s="23"/>
      <c r="D127" s="23" t="s">
        <v>8221</v>
      </c>
      <c r="E127" s="23">
        <v>8</v>
      </c>
    </row>
    <row r="128" spans="1:5">
      <c r="A128" s="23" t="s">
        <v>8219</v>
      </c>
      <c r="B128" s="23">
        <v>223</v>
      </c>
      <c r="C128" s="23"/>
      <c r="D128" s="23" t="s">
        <v>8221</v>
      </c>
      <c r="E128" s="23">
        <v>5</v>
      </c>
    </row>
    <row r="129" spans="1:5">
      <c r="A129" s="23" t="s">
        <v>8219</v>
      </c>
      <c r="B129" s="23">
        <v>62</v>
      </c>
      <c r="C129" s="23"/>
      <c r="D129" s="23" t="s">
        <v>8221</v>
      </c>
      <c r="E129" s="23">
        <v>39</v>
      </c>
    </row>
    <row r="130" spans="1:5">
      <c r="A130" s="23" t="s">
        <v>8219</v>
      </c>
      <c r="B130" s="23">
        <v>146</v>
      </c>
      <c r="C130" s="23"/>
      <c r="D130" s="23" t="s">
        <v>8221</v>
      </c>
      <c r="E130" s="23">
        <v>0</v>
      </c>
    </row>
    <row r="131" spans="1:5">
      <c r="A131" s="23" t="s">
        <v>8219</v>
      </c>
      <c r="B131" s="23">
        <v>235</v>
      </c>
      <c r="C131" s="23"/>
      <c r="D131" s="23" t="s">
        <v>8221</v>
      </c>
      <c r="E131" s="23">
        <v>0</v>
      </c>
    </row>
    <row r="132" spans="1:5">
      <c r="A132" s="23" t="s">
        <v>8219</v>
      </c>
      <c r="B132" s="23">
        <v>437</v>
      </c>
      <c r="C132" s="23"/>
      <c r="D132" s="23" t="s">
        <v>8221</v>
      </c>
      <c r="E132" s="23">
        <v>2</v>
      </c>
    </row>
    <row r="133" spans="1:5">
      <c r="A133" s="23" t="s">
        <v>8219</v>
      </c>
      <c r="B133" s="23">
        <v>77</v>
      </c>
      <c r="C133" s="23"/>
      <c r="D133" s="23" t="s">
        <v>8221</v>
      </c>
      <c r="E133" s="23">
        <v>170</v>
      </c>
    </row>
    <row r="134" spans="1:5">
      <c r="A134" s="23" t="s">
        <v>8219</v>
      </c>
      <c r="B134" s="23">
        <v>108</v>
      </c>
      <c r="C134" s="23"/>
      <c r="D134" s="23" t="s">
        <v>8221</v>
      </c>
      <c r="E134" s="23">
        <v>5</v>
      </c>
    </row>
    <row r="135" spans="1:5">
      <c r="A135" s="23" t="s">
        <v>8219</v>
      </c>
      <c r="B135" s="23">
        <v>7</v>
      </c>
      <c r="C135" s="23"/>
      <c r="D135" s="23" t="s">
        <v>8221</v>
      </c>
      <c r="E135" s="23">
        <v>14</v>
      </c>
    </row>
    <row r="136" spans="1:5">
      <c r="A136" s="23" t="s">
        <v>8219</v>
      </c>
      <c r="B136" s="23">
        <v>314</v>
      </c>
      <c r="C136" s="23"/>
      <c r="D136" s="23" t="s">
        <v>8221</v>
      </c>
      <c r="E136" s="23">
        <v>1</v>
      </c>
    </row>
    <row r="137" spans="1:5">
      <c r="A137" s="23" t="s">
        <v>8219</v>
      </c>
      <c r="B137" s="23">
        <v>188</v>
      </c>
      <c r="C137" s="23"/>
      <c r="D137" s="23" t="s">
        <v>8221</v>
      </c>
      <c r="E137" s="23">
        <v>0</v>
      </c>
    </row>
    <row r="138" spans="1:5">
      <c r="A138" s="23" t="s">
        <v>8219</v>
      </c>
      <c r="B138" s="23">
        <v>275</v>
      </c>
      <c r="C138" s="23"/>
      <c r="D138" s="23" t="s">
        <v>8221</v>
      </c>
      <c r="E138" s="23">
        <v>124</v>
      </c>
    </row>
    <row r="139" spans="1:5">
      <c r="A139" s="23" t="s">
        <v>8219</v>
      </c>
      <c r="B139" s="23">
        <v>560</v>
      </c>
      <c r="C139" s="23"/>
      <c r="D139" s="23" t="s">
        <v>8221</v>
      </c>
      <c r="E139" s="23">
        <v>0</v>
      </c>
    </row>
    <row r="140" spans="1:5">
      <c r="A140" s="23" t="s">
        <v>8219</v>
      </c>
      <c r="B140" s="23">
        <v>688</v>
      </c>
      <c r="C140" s="23"/>
      <c r="D140" s="23" t="s">
        <v>8221</v>
      </c>
      <c r="E140" s="23">
        <v>0</v>
      </c>
    </row>
    <row r="141" spans="1:5">
      <c r="A141" s="23" t="s">
        <v>8219</v>
      </c>
      <c r="B141" s="23">
        <v>942</v>
      </c>
      <c r="C141" s="23"/>
      <c r="D141" s="23" t="s">
        <v>8221</v>
      </c>
      <c r="E141" s="23">
        <v>55</v>
      </c>
    </row>
    <row r="142" spans="1:5">
      <c r="A142" s="23" t="s">
        <v>8219</v>
      </c>
      <c r="B142" s="23">
        <v>88</v>
      </c>
      <c r="C142" s="23"/>
      <c r="D142" s="23" t="s">
        <v>8221</v>
      </c>
      <c r="E142" s="23">
        <v>140</v>
      </c>
    </row>
    <row r="143" spans="1:5">
      <c r="A143" s="23" t="s">
        <v>8219</v>
      </c>
      <c r="B143" s="23">
        <v>220</v>
      </c>
      <c r="C143" s="23"/>
      <c r="D143" s="23" t="s">
        <v>8221</v>
      </c>
      <c r="E143" s="23">
        <v>21</v>
      </c>
    </row>
    <row r="144" spans="1:5">
      <c r="A144" s="23" t="s">
        <v>8219</v>
      </c>
      <c r="B144" s="23">
        <v>145</v>
      </c>
      <c r="C144" s="23"/>
      <c r="D144" s="23" t="s">
        <v>8221</v>
      </c>
      <c r="E144" s="23">
        <v>1</v>
      </c>
    </row>
    <row r="145" spans="1:5">
      <c r="A145" s="23" t="s">
        <v>8219</v>
      </c>
      <c r="B145" s="23">
        <v>963</v>
      </c>
      <c r="C145" s="23"/>
      <c r="D145" s="23" t="s">
        <v>8221</v>
      </c>
      <c r="E145" s="23">
        <v>147</v>
      </c>
    </row>
    <row r="146" spans="1:5">
      <c r="A146" s="23" t="s">
        <v>8219</v>
      </c>
      <c r="B146" s="23">
        <v>91</v>
      </c>
      <c r="C146" s="23"/>
      <c r="D146" s="23" t="s">
        <v>8221</v>
      </c>
      <c r="E146" s="23">
        <v>11</v>
      </c>
    </row>
    <row r="147" spans="1:5">
      <c r="A147" s="23" t="s">
        <v>8219</v>
      </c>
      <c r="B147" s="23">
        <v>58</v>
      </c>
      <c r="C147" s="23"/>
      <c r="D147" s="23" t="s">
        <v>8221</v>
      </c>
      <c r="E147" s="23">
        <v>125</v>
      </c>
    </row>
    <row r="148" spans="1:5">
      <c r="A148" s="23" t="s">
        <v>8219</v>
      </c>
      <c r="B148" s="23">
        <v>36</v>
      </c>
      <c r="C148" s="23"/>
      <c r="D148" s="23" t="s">
        <v>8221</v>
      </c>
      <c r="E148" s="23">
        <v>1</v>
      </c>
    </row>
    <row r="149" spans="1:5">
      <c r="A149" s="23" t="s">
        <v>8219</v>
      </c>
      <c r="B149" s="23">
        <v>165</v>
      </c>
      <c r="C149" s="23"/>
      <c r="D149" s="23" t="s">
        <v>8221</v>
      </c>
      <c r="E149" s="23">
        <v>0</v>
      </c>
    </row>
    <row r="150" spans="1:5">
      <c r="A150" s="23" t="s">
        <v>8219</v>
      </c>
      <c r="B150" s="23">
        <v>111</v>
      </c>
      <c r="C150" s="23"/>
      <c r="D150" s="23" t="s">
        <v>8221</v>
      </c>
      <c r="E150" s="23">
        <v>0</v>
      </c>
    </row>
    <row r="151" spans="1:5">
      <c r="A151" s="23" t="s">
        <v>8219</v>
      </c>
      <c r="B151" s="23">
        <v>1596</v>
      </c>
      <c r="C151" s="23"/>
      <c r="D151" s="23" t="s">
        <v>8221</v>
      </c>
      <c r="E151" s="23">
        <v>3</v>
      </c>
    </row>
    <row r="152" spans="1:5">
      <c r="A152" s="23" t="s">
        <v>8219</v>
      </c>
      <c r="B152" s="23">
        <v>61</v>
      </c>
      <c r="C152" s="23"/>
      <c r="D152" s="23" t="s">
        <v>8221</v>
      </c>
      <c r="E152" s="23">
        <v>0</v>
      </c>
    </row>
    <row r="153" spans="1:5">
      <c r="A153" s="23" t="s">
        <v>8219</v>
      </c>
      <c r="B153" s="23">
        <v>287</v>
      </c>
      <c r="C153" s="23"/>
      <c r="D153" s="23" t="s">
        <v>8221</v>
      </c>
      <c r="E153" s="23">
        <v>0</v>
      </c>
    </row>
    <row r="154" spans="1:5">
      <c r="A154" s="23" t="s">
        <v>8219</v>
      </c>
      <c r="B154" s="23">
        <v>65</v>
      </c>
      <c r="C154" s="23"/>
      <c r="D154" s="23" t="s">
        <v>8221</v>
      </c>
      <c r="E154" s="23">
        <v>0</v>
      </c>
    </row>
    <row r="155" spans="1:5">
      <c r="A155" s="23" t="s">
        <v>8219</v>
      </c>
      <c r="B155" s="23">
        <v>118</v>
      </c>
      <c r="C155" s="23"/>
      <c r="D155" s="23" t="s">
        <v>8221</v>
      </c>
      <c r="E155" s="23">
        <v>0</v>
      </c>
    </row>
    <row r="156" spans="1:5">
      <c r="A156" s="23" t="s">
        <v>8219</v>
      </c>
      <c r="B156" s="23">
        <v>113</v>
      </c>
      <c r="C156" s="23"/>
      <c r="D156" s="23" t="s">
        <v>8221</v>
      </c>
      <c r="E156" s="23">
        <v>3</v>
      </c>
    </row>
    <row r="157" spans="1:5">
      <c r="A157" s="23" t="s">
        <v>8219</v>
      </c>
      <c r="B157" s="23">
        <v>332</v>
      </c>
      <c r="C157" s="23"/>
      <c r="D157" s="23" t="s">
        <v>8221</v>
      </c>
      <c r="E157" s="23">
        <v>0</v>
      </c>
    </row>
    <row r="158" spans="1:5">
      <c r="A158" s="23" t="s">
        <v>8219</v>
      </c>
      <c r="B158" s="23">
        <v>62</v>
      </c>
      <c r="C158" s="23"/>
      <c r="D158" s="23" t="s">
        <v>8221</v>
      </c>
      <c r="E158" s="23">
        <v>1</v>
      </c>
    </row>
    <row r="159" spans="1:5">
      <c r="A159" s="23" t="s">
        <v>8219</v>
      </c>
      <c r="B159" s="23">
        <v>951</v>
      </c>
      <c r="C159" s="23"/>
      <c r="D159" s="23" t="s">
        <v>8221</v>
      </c>
      <c r="E159" s="23">
        <v>3</v>
      </c>
    </row>
    <row r="160" spans="1:5">
      <c r="A160" s="23" t="s">
        <v>8219</v>
      </c>
      <c r="B160" s="23">
        <v>415</v>
      </c>
      <c r="C160" s="23"/>
      <c r="D160" s="23" t="s">
        <v>8221</v>
      </c>
      <c r="E160" s="23">
        <v>22</v>
      </c>
    </row>
    <row r="161" spans="1:5">
      <c r="A161" s="23" t="s">
        <v>8219</v>
      </c>
      <c r="B161" s="23">
        <v>305</v>
      </c>
      <c r="C161" s="23"/>
      <c r="D161" s="23" t="s">
        <v>8221</v>
      </c>
      <c r="E161" s="23">
        <v>26</v>
      </c>
    </row>
    <row r="162" spans="1:5">
      <c r="A162" s="23" t="s">
        <v>8219</v>
      </c>
      <c r="B162" s="23">
        <v>2139</v>
      </c>
      <c r="C162" s="23"/>
      <c r="D162" s="23" t="s">
        <v>8221</v>
      </c>
      <c r="E162" s="23">
        <v>4</v>
      </c>
    </row>
    <row r="163" spans="1:5">
      <c r="A163" s="23" t="s">
        <v>8219</v>
      </c>
      <c r="B163" s="23">
        <v>79</v>
      </c>
      <c r="C163" s="23"/>
      <c r="D163" s="23" t="s">
        <v>8221</v>
      </c>
      <c r="E163" s="23">
        <v>0</v>
      </c>
    </row>
    <row r="164" spans="1:5">
      <c r="A164" s="23" t="s">
        <v>8219</v>
      </c>
      <c r="B164" s="23">
        <v>179</v>
      </c>
      <c r="C164" s="23"/>
      <c r="D164" s="23" t="s">
        <v>8221</v>
      </c>
      <c r="E164" s="23">
        <v>4</v>
      </c>
    </row>
    <row r="165" spans="1:5">
      <c r="A165" s="23" t="s">
        <v>8219</v>
      </c>
      <c r="B165" s="23">
        <v>202</v>
      </c>
      <c r="C165" s="23"/>
      <c r="D165" s="23" t="s">
        <v>8221</v>
      </c>
      <c r="E165" s="23">
        <v>9</v>
      </c>
    </row>
    <row r="166" spans="1:5">
      <c r="A166" s="23" t="s">
        <v>8219</v>
      </c>
      <c r="B166" s="23">
        <v>760</v>
      </c>
      <c r="C166" s="23"/>
      <c r="D166" s="23" t="s">
        <v>8221</v>
      </c>
      <c r="E166" s="23">
        <v>5</v>
      </c>
    </row>
    <row r="167" spans="1:5">
      <c r="A167" s="23" t="s">
        <v>8219</v>
      </c>
      <c r="B167" s="23">
        <v>563</v>
      </c>
      <c r="C167" s="23"/>
      <c r="D167" s="23" t="s">
        <v>8221</v>
      </c>
      <c r="E167" s="23">
        <v>14</v>
      </c>
    </row>
    <row r="168" spans="1:5">
      <c r="A168" s="23" t="s">
        <v>8219</v>
      </c>
      <c r="B168" s="23">
        <v>135</v>
      </c>
      <c r="C168" s="23"/>
      <c r="D168" s="23" t="s">
        <v>8221</v>
      </c>
      <c r="E168" s="23">
        <v>1</v>
      </c>
    </row>
    <row r="169" spans="1:5">
      <c r="A169" s="23" t="s">
        <v>8219</v>
      </c>
      <c r="B169" s="23">
        <v>290</v>
      </c>
      <c r="C169" s="23"/>
      <c r="D169" s="23" t="s">
        <v>8221</v>
      </c>
      <c r="E169" s="23">
        <v>10</v>
      </c>
    </row>
    <row r="170" spans="1:5">
      <c r="A170" s="23" t="s">
        <v>8219</v>
      </c>
      <c r="B170" s="23">
        <v>447</v>
      </c>
      <c r="C170" s="23"/>
      <c r="D170" s="23" t="s">
        <v>8221</v>
      </c>
      <c r="E170" s="23">
        <v>3</v>
      </c>
    </row>
    <row r="171" spans="1:5">
      <c r="A171" s="23" t="s">
        <v>8219</v>
      </c>
      <c r="B171" s="23">
        <v>232</v>
      </c>
      <c r="C171" s="23"/>
      <c r="D171" s="23" t="s">
        <v>8221</v>
      </c>
      <c r="E171" s="23">
        <v>1</v>
      </c>
    </row>
    <row r="172" spans="1:5">
      <c r="A172" s="23" t="s">
        <v>8219</v>
      </c>
      <c r="B172" s="23">
        <v>168</v>
      </c>
      <c r="C172" s="23"/>
      <c r="D172" s="23" t="s">
        <v>8221</v>
      </c>
      <c r="E172" s="23">
        <v>0</v>
      </c>
    </row>
    <row r="173" spans="1:5">
      <c r="A173" s="23" t="s">
        <v>8219</v>
      </c>
      <c r="B173" s="23">
        <v>128</v>
      </c>
      <c r="C173" s="23"/>
      <c r="D173" s="23" t="s">
        <v>8221</v>
      </c>
      <c r="E173" s="23">
        <v>5</v>
      </c>
    </row>
    <row r="174" spans="1:5">
      <c r="A174" s="23" t="s">
        <v>8219</v>
      </c>
      <c r="B174" s="23">
        <v>493</v>
      </c>
      <c r="C174" s="23"/>
      <c r="D174" s="23" t="s">
        <v>8221</v>
      </c>
      <c r="E174" s="23">
        <v>2</v>
      </c>
    </row>
    <row r="175" spans="1:5">
      <c r="A175" s="23" t="s">
        <v>8219</v>
      </c>
      <c r="B175" s="23">
        <v>131</v>
      </c>
      <c r="C175" s="23"/>
      <c r="D175" s="23" t="s">
        <v>8221</v>
      </c>
      <c r="E175" s="23">
        <v>68</v>
      </c>
    </row>
    <row r="176" spans="1:5">
      <c r="A176" s="23" t="s">
        <v>8219</v>
      </c>
      <c r="B176" s="23">
        <v>50</v>
      </c>
      <c r="C176" s="23"/>
      <c r="D176" s="23" t="s">
        <v>8221</v>
      </c>
      <c r="E176" s="23">
        <v>3</v>
      </c>
    </row>
    <row r="177" spans="1:5">
      <c r="A177" s="23" t="s">
        <v>8219</v>
      </c>
      <c r="B177" s="23">
        <v>665</v>
      </c>
      <c r="C177" s="23"/>
      <c r="D177" s="23" t="s">
        <v>8221</v>
      </c>
      <c r="E177" s="23">
        <v>34</v>
      </c>
    </row>
    <row r="178" spans="1:5">
      <c r="A178" s="23" t="s">
        <v>8219</v>
      </c>
      <c r="B178" s="23">
        <v>129</v>
      </c>
      <c r="C178" s="23"/>
      <c r="D178" s="23" t="s">
        <v>8221</v>
      </c>
      <c r="E178" s="23">
        <v>0</v>
      </c>
    </row>
    <row r="179" spans="1:5">
      <c r="A179" s="23" t="s">
        <v>8219</v>
      </c>
      <c r="B179" s="23">
        <v>142</v>
      </c>
      <c r="C179" s="23"/>
      <c r="D179" s="23" t="s">
        <v>8221</v>
      </c>
      <c r="E179" s="23">
        <v>3</v>
      </c>
    </row>
    <row r="180" spans="1:5">
      <c r="A180" s="23" t="s">
        <v>8219</v>
      </c>
      <c r="B180" s="23">
        <v>2436</v>
      </c>
      <c r="C180" s="23"/>
      <c r="D180" s="23" t="s">
        <v>8221</v>
      </c>
      <c r="E180" s="23">
        <v>0</v>
      </c>
    </row>
    <row r="181" spans="1:5">
      <c r="A181" s="23" t="s">
        <v>8219</v>
      </c>
      <c r="B181" s="23">
        <v>244</v>
      </c>
      <c r="C181" s="23"/>
      <c r="D181" s="23" t="s">
        <v>8221</v>
      </c>
      <c r="E181" s="23">
        <v>70</v>
      </c>
    </row>
    <row r="182" spans="1:5">
      <c r="A182" s="23" t="s">
        <v>8219</v>
      </c>
      <c r="B182" s="23">
        <v>298</v>
      </c>
      <c r="C182" s="23"/>
      <c r="D182" s="23" t="s">
        <v>8221</v>
      </c>
      <c r="E182" s="23">
        <v>1</v>
      </c>
    </row>
    <row r="183" spans="1:5">
      <c r="A183" s="23" t="s">
        <v>8219</v>
      </c>
      <c r="B183" s="23">
        <v>251</v>
      </c>
      <c r="C183" s="23"/>
      <c r="D183" s="23" t="s">
        <v>8221</v>
      </c>
      <c r="E183" s="23">
        <v>1</v>
      </c>
    </row>
    <row r="184" spans="1:5">
      <c r="A184" s="23" t="s">
        <v>8219</v>
      </c>
      <c r="B184" s="23">
        <v>108</v>
      </c>
      <c r="C184" s="23"/>
      <c r="D184" s="23" t="s">
        <v>8221</v>
      </c>
      <c r="E184" s="23">
        <v>1</v>
      </c>
    </row>
    <row r="185" spans="1:5">
      <c r="A185" s="23" t="s">
        <v>8219</v>
      </c>
      <c r="B185" s="23">
        <v>82</v>
      </c>
      <c r="C185" s="23"/>
      <c r="D185" s="23" t="s">
        <v>8221</v>
      </c>
      <c r="E185" s="23">
        <v>2</v>
      </c>
    </row>
    <row r="186" spans="1:5">
      <c r="A186" s="23" t="s">
        <v>8219</v>
      </c>
      <c r="B186" s="23">
        <v>74</v>
      </c>
      <c r="C186" s="23"/>
      <c r="D186" s="23" t="s">
        <v>8221</v>
      </c>
      <c r="E186" s="23">
        <v>2</v>
      </c>
    </row>
    <row r="187" spans="1:5">
      <c r="A187" s="23" t="s">
        <v>8219</v>
      </c>
      <c r="B187" s="23">
        <v>189</v>
      </c>
      <c r="C187" s="23"/>
      <c r="D187" s="23" t="s">
        <v>8221</v>
      </c>
      <c r="E187" s="23">
        <v>34</v>
      </c>
    </row>
    <row r="188" spans="1:5">
      <c r="A188" s="23" t="s">
        <v>8219</v>
      </c>
      <c r="B188" s="23">
        <v>80</v>
      </c>
      <c r="C188" s="23"/>
      <c r="D188" s="23" t="s">
        <v>8221</v>
      </c>
      <c r="E188" s="23">
        <v>2</v>
      </c>
    </row>
    <row r="189" spans="1:5">
      <c r="A189" s="23" t="s">
        <v>8219</v>
      </c>
      <c r="B189" s="23">
        <v>576</v>
      </c>
      <c r="C189" s="23"/>
      <c r="D189" s="23" t="s">
        <v>8221</v>
      </c>
      <c r="E189" s="23">
        <v>0</v>
      </c>
    </row>
    <row r="190" spans="1:5">
      <c r="A190" s="23" t="s">
        <v>8219</v>
      </c>
      <c r="B190" s="23">
        <v>202</v>
      </c>
      <c r="C190" s="23"/>
      <c r="D190" s="23" t="s">
        <v>8221</v>
      </c>
      <c r="E190" s="23">
        <v>1</v>
      </c>
    </row>
    <row r="191" spans="1:5">
      <c r="A191" s="23" t="s">
        <v>8219</v>
      </c>
      <c r="B191" s="23">
        <v>238</v>
      </c>
      <c r="C191" s="23"/>
      <c r="D191" s="23" t="s">
        <v>8221</v>
      </c>
      <c r="E191" s="23">
        <v>8</v>
      </c>
    </row>
    <row r="192" spans="1:5">
      <c r="A192" s="23" t="s">
        <v>8219</v>
      </c>
      <c r="B192" s="23">
        <v>36</v>
      </c>
      <c r="C192" s="23"/>
      <c r="D192" s="23" t="s">
        <v>8221</v>
      </c>
      <c r="E192" s="23">
        <v>4</v>
      </c>
    </row>
    <row r="193" spans="1:5">
      <c r="A193" s="23" t="s">
        <v>8219</v>
      </c>
      <c r="B193" s="23">
        <v>150</v>
      </c>
      <c r="C193" s="23"/>
      <c r="D193" s="23" t="s">
        <v>8221</v>
      </c>
      <c r="E193" s="23">
        <v>28</v>
      </c>
    </row>
    <row r="194" spans="1:5">
      <c r="A194" s="23" t="s">
        <v>8219</v>
      </c>
      <c r="B194" s="23">
        <v>146</v>
      </c>
      <c r="C194" s="23"/>
      <c r="D194" s="23" t="s">
        <v>8221</v>
      </c>
      <c r="E194" s="23">
        <v>0</v>
      </c>
    </row>
    <row r="195" spans="1:5">
      <c r="A195" s="23" t="s">
        <v>8219</v>
      </c>
      <c r="B195" s="23">
        <v>222</v>
      </c>
      <c r="C195" s="23"/>
      <c r="D195" s="23" t="s">
        <v>8221</v>
      </c>
      <c r="E195" s="23">
        <v>6</v>
      </c>
    </row>
    <row r="196" spans="1:5">
      <c r="A196" s="23" t="s">
        <v>8219</v>
      </c>
      <c r="B196" s="23">
        <v>120</v>
      </c>
      <c r="C196" s="23"/>
      <c r="D196" s="23" t="s">
        <v>8221</v>
      </c>
      <c r="E196" s="23">
        <v>22</v>
      </c>
    </row>
    <row r="197" spans="1:5">
      <c r="A197" s="23" t="s">
        <v>8219</v>
      </c>
      <c r="B197" s="23">
        <v>126</v>
      </c>
      <c r="C197" s="23"/>
      <c r="D197" s="23" t="s">
        <v>8221</v>
      </c>
      <c r="E197" s="23">
        <v>0</v>
      </c>
    </row>
    <row r="198" spans="1:5">
      <c r="A198" s="23" t="s">
        <v>8219</v>
      </c>
      <c r="B198" s="23">
        <v>158</v>
      </c>
      <c r="C198" s="23"/>
      <c r="D198" s="23" t="s">
        <v>8221</v>
      </c>
      <c r="E198" s="23">
        <v>1</v>
      </c>
    </row>
    <row r="199" spans="1:5">
      <c r="A199" s="23" t="s">
        <v>8219</v>
      </c>
      <c r="B199" s="23">
        <v>316</v>
      </c>
      <c r="C199" s="23"/>
      <c r="D199" s="23" t="s">
        <v>8221</v>
      </c>
      <c r="E199" s="23">
        <v>20</v>
      </c>
    </row>
    <row r="200" spans="1:5">
      <c r="A200" s="23" t="s">
        <v>8219</v>
      </c>
      <c r="B200" s="23">
        <v>284</v>
      </c>
      <c r="C200" s="23"/>
      <c r="D200" s="23" t="s">
        <v>8221</v>
      </c>
      <c r="E200" s="23">
        <v>0</v>
      </c>
    </row>
    <row r="201" spans="1:5">
      <c r="A201" s="23" t="s">
        <v>8219</v>
      </c>
      <c r="B201" s="23">
        <v>51</v>
      </c>
      <c r="C201" s="23"/>
      <c r="D201" s="23" t="s">
        <v>8221</v>
      </c>
      <c r="E201" s="23">
        <v>1</v>
      </c>
    </row>
    <row r="202" spans="1:5">
      <c r="A202" s="23" t="s">
        <v>8219</v>
      </c>
      <c r="B202" s="23">
        <v>158</v>
      </c>
      <c r="C202" s="23"/>
      <c r="D202" s="23" t="s">
        <v>8221</v>
      </c>
      <c r="E202" s="23">
        <v>3</v>
      </c>
    </row>
    <row r="203" spans="1:5">
      <c r="A203" s="23" t="s">
        <v>8219</v>
      </c>
      <c r="B203" s="23">
        <v>337</v>
      </c>
      <c r="C203" s="23"/>
      <c r="D203" s="23" t="s">
        <v>8221</v>
      </c>
      <c r="E203" s="23">
        <v>2</v>
      </c>
    </row>
    <row r="204" spans="1:5">
      <c r="A204" s="23" t="s">
        <v>8219</v>
      </c>
      <c r="B204" s="23">
        <v>186</v>
      </c>
      <c r="C204" s="23"/>
      <c r="D204" s="23" t="s">
        <v>8221</v>
      </c>
      <c r="E204" s="23">
        <v>0</v>
      </c>
    </row>
    <row r="205" spans="1:5">
      <c r="A205" s="23" t="s">
        <v>8219</v>
      </c>
      <c r="B205" s="23">
        <v>58</v>
      </c>
      <c r="C205" s="23"/>
      <c r="D205" s="23" t="s">
        <v>8221</v>
      </c>
      <c r="E205" s="23">
        <v>2</v>
      </c>
    </row>
    <row r="206" spans="1:5">
      <c r="A206" s="23" t="s">
        <v>8219</v>
      </c>
      <c r="B206" s="23">
        <v>82</v>
      </c>
      <c r="C206" s="23"/>
      <c r="D206" s="23" t="s">
        <v>8221</v>
      </c>
      <c r="E206" s="23">
        <v>1</v>
      </c>
    </row>
    <row r="207" spans="1:5">
      <c r="A207" s="23" t="s">
        <v>8219</v>
      </c>
      <c r="B207" s="23">
        <v>736</v>
      </c>
      <c r="C207" s="23"/>
      <c r="D207" s="23" t="s">
        <v>8221</v>
      </c>
      <c r="E207" s="23">
        <v>0</v>
      </c>
    </row>
    <row r="208" spans="1:5">
      <c r="A208" s="23" t="s">
        <v>8219</v>
      </c>
      <c r="B208" s="23">
        <v>1151</v>
      </c>
      <c r="C208" s="23"/>
      <c r="D208" s="23" t="s">
        <v>8221</v>
      </c>
      <c r="E208" s="23">
        <v>1</v>
      </c>
    </row>
    <row r="209" spans="1:5">
      <c r="A209" s="23" t="s">
        <v>8219</v>
      </c>
      <c r="B209" s="23">
        <v>34</v>
      </c>
      <c r="C209" s="23"/>
      <c r="D209" s="23" t="s">
        <v>8221</v>
      </c>
      <c r="E209" s="23">
        <v>0</v>
      </c>
    </row>
    <row r="210" spans="1:5">
      <c r="A210" s="23" t="s">
        <v>8219</v>
      </c>
      <c r="B210" s="23">
        <v>498</v>
      </c>
      <c r="C210" s="23"/>
      <c r="D210" s="23" t="s">
        <v>8221</v>
      </c>
      <c r="E210" s="23">
        <v>5</v>
      </c>
    </row>
    <row r="211" spans="1:5">
      <c r="A211" s="23" t="s">
        <v>8219</v>
      </c>
      <c r="B211" s="23">
        <v>167</v>
      </c>
      <c r="C211" s="23"/>
      <c r="D211" s="23" t="s">
        <v>8221</v>
      </c>
      <c r="E211" s="23">
        <v>1</v>
      </c>
    </row>
    <row r="212" spans="1:5">
      <c r="A212" s="23" t="s">
        <v>8219</v>
      </c>
      <c r="B212" s="23">
        <v>340</v>
      </c>
      <c r="C212" s="23"/>
      <c r="D212" s="23" t="s">
        <v>8221</v>
      </c>
      <c r="E212" s="23">
        <v>1</v>
      </c>
    </row>
    <row r="213" spans="1:5">
      <c r="A213" s="23" t="s">
        <v>8219</v>
      </c>
      <c r="B213" s="23">
        <v>438</v>
      </c>
      <c r="C213" s="23"/>
      <c r="D213" s="23" t="s">
        <v>8221</v>
      </c>
      <c r="E213" s="23">
        <v>2</v>
      </c>
    </row>
    <row r="214" spans="1:5">
      <c r="A214" s="23" t="s">
        <v>8219</v>
      </c>
      <c r="B214" s="23">
        <v>555</v>
      </c>
      <c r="C214" s="23"/>
      <c r="D214" s="23" t="s">
        <v>8221</v>
      </c>
      <c r="E214" s="23">
        <v>0</v>
      </c>
    </row>
    <row r="215" spans="1:5">
      <c r="A215" s="23" t="s">
        <v>8219</v>
      </c>
      <c r="B215" s="23">
        <v>266</v>
      </c>
      <c r="C215" s="23"/>
      <c r="D215" s="23" t="s">
        <v>8221</v>
      </c>
      <c r="E215" s="23">
        <v>9</v>
      </c>
    </row>
    <row r="216" spans="1:5">
      <c r="A216" s="23" t="s">
        <v>8219</v>
      </c>
      <c r="B216" s="23">
        <v>69</v>
      </c>
      <c r="C216" s="23"/>
      <c r="D216" s="23" t="s">
        <v>8221</v>
      </c>
      <c r="E216" s="23">
        <v>4</v>
      </c>
    </row>
    <row r="217" spans="1:5">
      <c r="A217" s="23" t="s">
        <v>8219</v>
      </c>
      <c r="B217" s="23">
        <v>80</v>
      </c>
      <c r="C217" s="23"/>
      <c r="D217" s="23" t="s">
        <v>8221</v>
      </c>
      <c r="E217" s="23">
        <v>4</v>
      </c>
    </row>
    <row r="218" spans="1:5">
      <c r="A218" s="23" t="s">
        <v>8219</v>
      </c>
      <c r="B218" s="23">
        <v>493</v>
      </c>
      <c r="C218" s="23"/>
      <c r="D218" s="23" t="s">
        <v>8221</v>
      </c>
      <c r="E218" s="23">
        <v>1</v>
      </c>
    </row>
    <row r="219" spans="1:5">
      <c r="A219" s="23" t="s">
        <v>8219</v>
      </c>
      <c r="B219" s="23">
        <v>31</v>
      </c>
      <c r="C219" s="23"/>
      <c r="D219" s="23" t="s">
        <v>8221</v>
      </c>
      <c r="E219" s="23">
        <v>1</v>
      </c>
    </row>
    <row r="220" spans="1:5">
      <c r="A220" s="23" t="s">
        <v>8219</v>
      </c>
      <c r="B220" s="23">
        <v>236</v>
      </c>
      <c r="C220" s="23"/>
      <c r="D220" s="23" t="s">
        <v>8221</v>
      </c>
      <c r="E220" s="23">
        <v>7</v>
      </c>
    </row>
    <row r="221" spans="1:5">
      <c r="A221" s="23" t="s">
        <v>8219</v>
      </c>
      <c r="B221" s="23">
        <v>89</v>
      </c>
      <c r="C221" s="23"/>
      <c r="D221" s="23" t="s">
        <v>8221</v>
      </c>
      <c r="E221" s="23">
        <v>5</v>
      </c>
    </row>
    <row r="222" spans="1:5">
      <c r="A222" s="23" t="s">
        <v>8219</v>
      </c>
      <c r="B222" s="23">
        <v>299</v>
      </c>
      <c r="C222" s="23"/>
      <c r="D222" s="23" t="s">
        <v>8221</v>
      </c>
      <c r="E222" s="23">
        <v>1</v>
      </c>
    </row>
    <row r="223" spans="1:5">
      <c r="A223" s="23" t="s">
        <v>8219</v>
      </c>
      <c r="B223" s="23">
        <v>55</v>
      </c>
      <c r="C223" s="23"/>
      <c r="D223" s="23" t="s">
        <v>8221</v>
      </c>
      <c r="E223" s="23">
        <v>0</v>
      </c>
    </row>
    <row r="224" spans="1:5">
      <c r="A224" s="23" t="s">
        <v>8219</v>
      </c>
      <c r="B224" s="23">
        <v>325</v>
      </c>
      <c r="C224" s="23"/>
      <c r="D224" s="23" t="s">
        <v>8221</v>
      </c>
      <c r="E224" s="23">
        <v>0</v>
      </c>
    </row>
    <row r="225" spans="1:5">
      <c r="A225" s="23" t="s">
        <v>8219</v>
      </c>
      <c r="B225" s="23">
        <v>524</v>
      </c>
      <c r="C225" s="23"/>
      <c r="D225" s="23" t="s">
        <v>8221</v>
      </c>
      <c r="E225" s="23">
        <v>1</v>
      </c>
    </row>
    <row r="226" spans="1:5">
      <c r="A226" s="23" t="s">
        <v>8219</v>
      </c>
      <c r="B226" s="23">
        <v>285</v>
      </c>
      <c r="C226" s="23"/>
      <c r="D226" s="23" t="s">
        <v>8221</v>
      </c>
      <c r="E226" s="23">
        <v>2</v>
      </c>
    </row>
    <row r="227" spans="1:5">
      <c r="A227" s="23" t="s">
        <v>8219</v>
      </c>
      <c r="B227" s="23">
        <v>179</v>
      </c>
      <c r="C227" s="23"/>
      <c r="D227" s="23" t="s">
        <v>8221</v>
      </c>
      <c r="E227" s="23">
        <v>0</v>
      </c>
    </row>
    <row r="228" spans="1:5">
      <c r="A228" s="23" t="s">
        <v>8219</v>
      </c>
      <c r="B228" s="23">
        <v>188</v>
      </c>
      <c r="C228" s="23"/>
      <c r="D228" s="23" t="s">
        <v>8221</v>
      </c>
      <c r="E228" s="23">
        <v>4</v>
      </c>
    </row>
    <row r="229" spans="1:5">
      <c r="A229" s="23" t="s">
        <v>8219</v>
      </c>
      <c r="B229" s="23">
        <v>379</v>
      </c>
      <c r="C229" s="23"/>
      <c r="D229" s="23" t="s">
        <v>8221</v>
      </c>
      <c r="E229" s="23">
        <v>7</v>
      </c>
    </row>
    <row r="230" spans="1:5">
      <c r="A230" s="23" t="s">
        <v>8219</v>
      </c>
      <c r="B230" s="23">
        <v>119</v>
      </c>
      <c r="C230" s="23"/>
      <c r="D230" s="23" t="s">
        <v>8221</v>
      </c>
      <c r="E230" s="23">
        <v>2</v>
      </c>
    </row>
    <row r="231" spans="1:5">
      <c r="A231" s="23" t="s">
        <v>8219</v>
      </c>
      <c r="B231" s="23">
        <v>167</v>
      </c>
      <c r="C231" s="23"/>
      <c r="D231" s="23" t="s">
        <v>8221</v>
      </c>
      <c r="E231" s="23">
        <v>1</v>
      </c>
    </row>
    <row r="232" spans="1:5">
      <c r="A232" s="23" t="s">
        <v>8219</v>
      </c>
      <c r="B232" s="23">
        <v>221</v>
      </c>
      <c r="C232" s="23"/>
      <c r="D232" s="23" t="s">
        <v>8221</v>
      </c>
      <c r="E232" s="23">
        <v>9</v>
      </c>
    </row>
    <row r="233" spans="1:5">
      <c r="A233" s="23" t="s">
        <v>8219</v>
      </c>
      <c r="B233" s="23">
        <v>964</v>
      </c>
      <c r="C233" s="23"/>
      <c r="D233" s="23" t="s">
        <v>8221</v>
      </c>
      <c r="E233" s="23">
        <v>2</v>
      </c>
    </row>
    <row r="234" spans="1:5">
      <c r="A234" s="23" t="s">
        <v>8219</v>
      </c>
      <c r="B234" s="23">
        <v>286</v>
      </c>
      <c r="C234" s="23"/>
      <c r="D234" s="23" t="s">
        <v>8221</v>
      </c>
      <c r="E234" s="23">
        <v>1</v>
      </c>
    </row>
    <row r="235" spans="1:5">
      <c r="A235" s="23" t="s">
        <v>8219</v>
      </c>
      <c r="B235" s="23">
        <v>613</v>
      </c>
      <c r="C235" s="23"/>
      <c r="D235" s="23" t="s">
        <v>8221</v>
      </c>
      <c r="E235" s="23">
        <v>7</v>
      </c>
    </row>
    <row r="236" spans="1:5">
      <c r="A236" s="23" t="s">
        <v>8219</v>
      </c>
      <c r="B236" s="23">
        <v>29</v>
      </c>
      <c r="C236" s="23"/>
      <c r="D236" s="23" t="s">
        <v>8221</v>
      </c>
      <c r="E236" s="23">
        <v>2</v>
      </c>
    </row>
    <row r="237" spans="1:5">
      <c r="A237" s="23" t="s">
        <v>8219</v>
      </c>
      <c r="B237" s="23">
        <v>165</v>
      </c>
      <c r="C237" s="23"/>
      <c r="D237" s="23" t="s">
        <v>8221</v>
      </c>
      <c r="E237" s="23">
        <v>8</v>
      </c>
    </row>
    <row r="238" spans="1:5">
      <c r="A238" s="23" t="s">
        <v>8219</v>
      </c>
      <c r="B238" s="23">
        <v>97</v>
      </c>
      <c r="C238" s="23"/>
      <c r="D238" s="23" t="s">
        <v>8221</v>
      </c>
      <c r="E238" s="23">
        <v>2</v>
      </c>
    </row>
    <row r="239" spans="1:5">
      <c r="A239" s="23" t="s">
        <v>8219</v>
      </c>
      <c r="B239" s="23">
        <v>303</v>
      </c>
      <c r="C239" s="23"/>
      <c r="D239" s="23" t="s">
        <v>8221</v>
      </c>
      <c r="E239" s="23">
        <v>2</v>
      </c>
    </row>
    <row r="240" spans="1:5">
      <c r="A240" s="23" t="s">
        <v>8219</v>
      </c>
      <c r="B240" s="23">
        <v>267</v>
      </c>
      <c r="C240" s="23"/>
      <c r="D240" s="23" t="s">
        <v>8221</v>
      </c>
      <c r="E240" s="23">
        <v>7</v>
      </c>
    </row>
    <row r="241" spans="1:5">
      <c r="A241" s="23" t="s">
        <v>8219</v>
      </c>
      <c r="B241" s="23">
        <v>302</v>
      </c>
      <c r="C241" s="23"/>
      <c r="D241" s="23" t="s">
        <v>8221</v>
      </c>
      <c r="E241" s="23">
        <v>2</v>
      </c>
    </row>
    <row r="242" spans="1:5">
      <c r="A242" s="23" t="s">
        <v>8219</v>
      </c>
      <c r="B242" s="23">
        <v>87</v>
      </c>
      <c r="C242" s="23"/>
      <c r="D242" s="23" t="s">
        <v>8221</v>
      </c>
      <c r="E242" s="23">
        <v>18</v>
      </c>
    </row>
    <row r="243" spans="1:5">
      <c r="A243" s="23" t="s">
        <v>8219</v>
      </c>
      <c r="B243" s="23">
        <v>354</v>
      </c>
      <c r="C243" s="23"/>
      <c r="D243" s="23" t="s">
        <v>8221</v>
      </c>
      <c r="E243" s="23">
        <v>9</v>
      </c>
    </row>
    <row r="244" spans="1:5">
      <c r="A244" s="23" t="s">
        <v>8219</v>
      </c>
      <c r="B244" s="23">
        <v>86</v>
      </c>
      <c r="C244" s="23"/>
      <c r="D244" s="23" t="s">
        <v>8221</v>
      </c>
      <c r="E244" s="23">
        <v>4</v>
      </c>
    </row>
    <row r="245" spans="1:5">
      <c r="A245" s="23" t="s">
        <v>8219</v>
      </c>
      <c r="B245" s="23">
        <v>26</v>
      </c>
      <c r="C245" s="23"/>
      <c r="D245" s="23" t="s">
        <v>8221</v>
      </c>
      <c r="E245" s="23">
        <v>7</v>
      </c>
    </row>
    <row r="246" spans="1:5">
      <c r="A246" s="23" t="s">
        <v>8219</v>
      </c>
      <c r="B246" s="23">
        <v>113</v>
      </c>
      <c r="C246" s="23"/>
      <c r="D246" s="23" t="s">
        <v>8221</v>
      </c>
      <c r="E246" s="23">
        <v>29</v>
      </c>
    </row>
    <row r="247" spans="1:5">
      <c r="A247" s="23" t="s">
        <v>8219</v>
      </c>
      <c r="B247" s="23">
        <v>65</v>
      </c>
      <c r="C247" s="23"/>
      <c r="D247" s="23" t="s">
        <v>8221</v>
      </c>
      <c r="E247" s="23">
        <v>12</v>
      </c>
    </row>
    <row r="248" spans="1:5">
      <c r="A248" s="23" t="s">
        <v>8219</v>
      </c>
      <c r="B248" s="23">
        <v>134</v>
      </c>
      <c r="C248" s="23"/>
      <c r="D248" s="23" t="s">
        <v>8221</v>
      </c>
      <c r="E248" s="23">
        <v>4</v>
      </c>
    </row>
    <row r="249" spans="1:5">
      <c r="A249" s="23" t="s">
        <v>8219</v>
      </c>
      <c r="B249" s="23">
        <v>119</v>
      </c>
      <c r="C249" s="23"/>
      <c r="D249" s="23" t="s">
        <v>8221</v>
      </c>
      <c r="E249" s="23">
        <v>28</v>
      </c>
    </row>
    <row r="250" spans="1:5">
      <c r="A250" s="23" t="s">
        <v>8219</v>
      </c>
      <c r="B250" s="23">
        <v>159</v>
      </c>
      <c r="C250" s="23"/>
      <c r="D250" s="23" t="s">
        <v>8221</v>
      </c>
      <c r="E250" s="23">
        <v>25</v>
      </c>
    </row>
    <row r="251" spans="1:5">
      <c r="A251" s="23" t="s">
        <v>8219</v>
      </c>
      <c r="B251" s="23">
        <v>167</v>
      </c>
      <c r="C251" s="23"/>
      <c r="D251" s="23" t="s">
        <v>8221</v>
      </c>
      <c r="E251" s="23">
        <v>28</v>
      </c>
    </row>
    <row r="252" spans="1:5">
      <c r="A252" s="23" t="s">
        <v>8219</v>
      </c>
      <c r="B252" s="23">
        <v>43</v>
      </c>
      <c r="C252" s="23"/>
      <c r="D252" s="23" t="s">
        <v>8221</v>
      </c>
      <c r="E252" s="23">
        <v>310</v>
      </c>
    </row>
    <row r="253" spans="1:5">
      <c r="A253" s="23" t="s">
        <v>8219</v>
      </c>
      <c r="B253" s="23">
        <v>1062</v>
      </c>
      <c r="C253" s="23"/>
      <c r="D253" s="23" t="s">
        <v>8221</v>
      </c>
      <c r="E253" s="23">
        <v>15</v>
      </c>
    </row>
    <row r="254" spans="1:5">
      <c r="A254" s="23" t="s">
        <v>8219</v>
      </c>
      <c r="B254" s="23">
        <v>9</v>
      </c>
      <c r="C254" s="23"/>
      <c r="D254" s="23" t="s">
        <v>8221</v>
      </c>
      <c r="E254" s="23">
        <v>215</v>
      </c>
    </row>
    <row r="255" spans="1:5">
      <c r="A255" s="23" t="s">
        <v>8219</v>
      </c>
      <c r="B255" s="23">
        <v>89</v>
      </c>
      <c r="C255" s="23"/>
      <c r="D255" s="23" t="s">
        <v>8221</v>
      </c>
      <c r="E255" s="23">
        <v>3</v>
      </c>
    </row>
    <row r="256" spans="1:5">
      <c r="A256" s="23" t="s">
        <v>8219</v>
      </c>
      <c r="B256" s="23">
        <v>174</v>
      </c>
      <c r="C256" s="23"/>
      <c r="D256" s="23" t="s">
        <v>8221</v>
      </c>
      <c r="E256" s="23">
        <v>2</v>
      </c>
    </row>
    <row r="257" spans="1:5">
      <c r="A257" s="23" t="s">
        <v>8219</v>
      </c>
      <c r="B257" s="23">
        <v>14</v>
      </c>
      <c r="C257" s="23"/>
      <c r="D257" s="23" t="s">
        <v>8221</v>
      </c>
      <c r="E257" s="23">
        <v>26</v>
      </c>
    </row>
    <row r="258" spans="1:5">
      <c r="A258" s="23" t="s">
        <v>8219</v>
      </c>
      <c r="B258" s="23">
        <v>48</v>
      </c>
      <c r="C258" s="23"/>
      <c r="D258" s="23" t="s">
        <v>8221</v>
      </c>
      <c r="E258" s="23">
        <v>24</v>
      </c>
    </row>
    <row r="259" spans="1:5">
      <c r="A259" s="23" t="s">
        <v>8219</v>
      </c>
      <c r="B259" s="23">
        <v>133</v>
      </c>
      <c r="C259" s="23"/>
      <c r="D259" s="23" t="s">
        <v>8221</v>
      </c>
      <c r="E259" s="23">
        <v>96</v>
      </c>
    </row>
    <row r="260" spans="1:5">
      <c r="A260" s="23" t="s">
        <v>8219</v>
      </c>
      <c r="B260" s="23">
        <v>83</v>
      </c>
      <c r="C260" s="23"/>
      <c r="D260" s="23" t="s">
        <v>8221</v>
      </c>
      <c r="E260" s="23">
        <v>17</v>
      </c>
    </row>
    <row r="261" spans="1:5">
      <c r="A261" s="23" t="s">
        <v>8219</v>
      </c>
      <c r="B261" s="23">
        <v>149</v>
      </c>
      <c r="C261" s="23"/>
      <c r="D261" s="23" t="s">
        <v>8221</v>
      </c>
      <c r="E261" s="23">
        <v>94</v>
      </c>
    </row>
    <row r="262" spans="1:5">
      <c r="A262" s="23" t="s">
        <v>8219</v>
      </c>
      <c r="B262" s="23">
        <v>49</v>
      </c>
      <c r="C262" s="23"/>
      <c r="D262" s="23" t="s">
        <v>8221</v>
      </c>
      <c r="E262" s="23">
        <v>129</v>
      </c>
    </row>
    <row r="263" spans="1:5">
      <c r="A263" s="23" t="s">
        <v>8219</v>
      </c>
      <c r="B263" s="23">
        <v>251</v>
      </c>
      <c r="C263" s="23"/>
      <c r="D263" s="23" t="s">
        <v>8221</v>
      </c>
      <c r="E263" s="23">
        <v>1</v>
      </c>
    </row>
    <row r="264" spans="1:5">
      <c r="A264" s="23" t="s">
        <v>8219</v>
      </c>
      <c r="B264" s="23">
        <v>22</v>
      </c>
      <c r="C264" s="23"/>
      <c r="D264" s="23" t="s">
        <v>8221</v>
      </c>
      <c r="E264" s="23">
        <v>4</v>
      </c>
    </row>
    <row r="265" spans="1:5">
      <c r="A265" s="23" t="s">
        <v>8219</v>
      </c>
      <c r="B265" s="23">
        <v>48</v>
      </c>
      <c r="C265" s="23"/>
      <c r="D265" s="23" t="s">
        <v>8221</v>
      </c>
      <c r="E265" s="23">
        <v>3</v>
      </c>
    </row>
    <row r="266" spans="1:5">
      <c r="A266" s="23" t="s">
        <v>8219</v>
      </c>
      <c r="B266" s="23">
        <v>383</v>
      </c>
      <c r="C266" s="23"/>
      <c r="D266" s="23" t="s">
        <v>8221</v>
      </c>
      <c r="E266" s="23">
        <v>135</v>
      </c>
    </row>
    <row r="267" spans="1:5">
      <c r="A267" s="23" t="s">
        <v>8219</v>
      </c>
      <c r="B267" s="23">
        <v>237</v>
      </c>
      <c r="C267" s="23"/>
      <c r="D267" s="23" t="s">
        <v>8221</v>
      </c>
      <c r="E267" s="23">
        <v>10</v>
      </c>
    </row>
    <row r="268" spans="1:5">
      <c r="A268" s="23" t="s">
        <v>8219</v>
      </c>
      <c r="B268" s="23">
        <v>13</v>
      </c>
      <c r="C268" s="23"/>
      <c r="D268" s="23" t="s">
        <v>8221</v>
      </c>
      <c r="E268" s="23">
        <v>0</v>
      </c>
    </row>
    <row r="269" spans="1:5">
      <c r="A269" s="23" t="s">
        <v>8219</v>
      </c>
      <c r="B269" s="23">
        <v>562</v>
      </c>
      <c r="C269" s="23"/>
      <c r="D269" s="23" t="s">
        <v>8221</v>
      </c>
      <c r="E269" s="23">
        <v>6</v>
      </c>
    </row>
    <row r="270" spans="1:5">
      <c r="A270" s="23" t="s">
        <v>8219</v>
      </c>
      <c r="B270" s="23">
        <v>71</v>
      </c>
      <c r="C270" s="23"/>
      <c r="D270" s="23" t="s">
        <v>8221</v>
      </c>
      <c r="E270" s="23">
        <v>36</v>
      </c>
    </row>
    <row r="271" spans="1:5">
      <c r="A271" s="23" t="s">
        <v>8219</v>
      </c>
      <c r="B271" s="23">
        <v>1510</v>
      </c>
      <c r="C271" s="23"/>
      <c r="D271" s="23" t="s">
        <v>8221</v>
      </c>
      <c r="E271" s="23">
        <v>336</v>
      </c>
    </row>
    <row r="272" spans="1:5">
      <c r="A272" s="23" t="s">
        <v>8219</v>
      </c>
      <c r="B272" s="23">
        <v>14</v>
      </c>
      <c r="C272" s="23"/>
      <c r="D272" s="23" t="s">
        <v>8221</v>
      </c>
      <c r="E272" s="23">
        <v>34</v>
      </c>
    </row>
    <row r="273" spans="1:5">
      <c r="A273" s="23" t="s">
        <v>8219</v>
      </c>
      <c r="B273" s="23">
        <v>193</v>
      </c>
      <c r="C273" s="23"/>
      <c r="D273" s="23" t="s">
        <v>8221</v>
      </c>
      <c r="E273" s="23">
        <v>10</v>
      </c>
    </row>
    <row r="274" spans="1:5">
      <c r="A274" s="23" t="s">
        <v>8219</v>
      </c>
      <c r="B274" s="23">
        <v>206</v>
      </c>
      <c r="C274" s="23"/>
      <c r="D274" s="23" t="s">
        <v>8221</v>
      </c>
      <c r="E274" s="23">
        <v>201</v>
      </c>
    </row>
    <row r="275" spans="1:5">
      <c r="A275" s="23" t="s">
        <v>8219</v>
      </c>
      <c r="B275" s="23">
        <v>351</v>
      </c>
      <c r="C275" s="23"/>
      <c r="D275" s="23" t="s">
        <v>8221</v>
      </c>
      <c r="E275" s="23">
        <v>296</v>
      </c>
    </row>
    <row r="276" spans="1:5">
      <c r="A276" s="23" t="s">
        <v>8219</v>
      </c>
      <c r="B276" s="23">
        <v>50</v>
      </c>
      <c r="C276" s="23"/>
      <c r="D276" s="23" t="s">
        <v>8221</v>
      </c>
      <c r="E276" s="23">
        <v>7</v>
      </c>
    </row>
    <row r="277" spans="1:5">
      <c r="A277" s="23" t="s">
        <v>8219</v>
      </c>
      <c r="B277" s="23">
        <v>184</v>
      </c>
      <c r="C277" s="23"/>
      <c r="D277" s="23" t="s">
        <v>8221</v>
      </c>
      <c r="E277" s="23">
        <v>7</v>
      </c>
    </row>
    <row r="278" spans="1:5">
      <c r="A278" s="23" t="s">
        <v>8219</v>
      </c>
      <c r="B278" s="23">
        <v>196</v>
      </c>
      <c r="C278" s="23"/>
      <c r="D278" s="23" t="s">
        <v>8221</v>
      </c>
      <c r="E278" s="23">
        <v>1</v>
      </c>
    </row>
    <row r="279" spans="1:5">
      <c r="A279" s="23" t="s">
        <v>8219</v>
      </c>
      <c r="B279" s="23">
        <v>229</v>
      </c>
      <c r="C279" s="23"/>
      <c r="D279" s="23" t="s">
        <v>8221</v>
      </c>
      <c r="E279" s="23">
        <v>114</v>
      </c>
    </row>
    <row r="280" spans="1:5">
      <c r="A280" s="23" t="s">
        <v>8219</v>
      </c>
      <c r="B280" s="23">
        <v>67</v>
      </c>
      <c r="C280" s="23"/>
      <c r="D280" s="23" t="s">
        <v>8221</v>
      </c>
      <c r="E280" s="23">
        <v>29</v>
      </c>
    </row>
    <row r="281" spans="1:5">
      <c r="A281" s="23" t="s">
        <v>8219</v>
      </c>
      <c r="B281" s="23">
        <v>95</v>
      </c>
      <c r="C281" s="23"/>
      <c r="D281" s="23" t="s">
        <v>8221</v>
      </c>
      <c r="E281" s="23">
        <v>890</v>
      </c>
    </row>
    <row r="282" spans="1:5">
      <c r="A282" s="23" t="s">
        <v>8219</v>
      </c>
      <c r="B282" s="23">
        <v>62</v>
      </c>
      <c r="C282" s="23"/>
      <c r="D282" s="23" t="s">
        <v>8221</v>
      </c>
      <c r="E282" s="23">
        <v>31</v>
      </c>
    </row>
    <row r="283" spans="1:5">
      <c r="A283" s="23" t="s">
        <v>8219</v>
      </c>
      <c r="B283" s="23">
        <v>73</v>
      </c>
      <c r="C283" s="23"/>
      <c r="D283" s="23" t="s">
        <v>8221</v>
      </c>
      <c r="E283" s="23">
        <v>21</v>
      </c>
    </row>
    <row r="284" spans="1:5">
      <c r="A284" s="23" t="s">
        <v>8219</v>
      </c>
      <c r="B284" s="23">
        <v>43</v>
      </c>
      <c r="C284" s="23"/>
      <c r="D284" s="23" t="s">
        <v>8221</v>
      </c>
      <c r="E284" s="23">
        <v>37</v>
      </c>
    </row>
    <row r="285" spans="1:5">
      <c r="A285" s="23" t="s">
        <v>8219</v>
      </c>
      <c r="B285" s="23">
        <v>70</v>
      </c>
      <c r="C285" s="23"/>
      <c r="D285" s="23" t="s">
        <v>8221</v>
      </c>
      <c r="E285" s="23">
        <v>7</v>
      </c>
    </row>
    <row r="286" spans="1:5">
      <c r="A286" s="23" t="s">
        <v>8219</v>
      </c>
      <c r="B286" s="23">
        <v>271</v>
      </c>
      <c r="C286" s="23"/>
      <c r="D286" s="23" t="s">
        <v>8221</v>
      </c>
      <c r="E286" s="23">
        <v>4</v>
      </c>
    </row>
    <row r="287" spans="1:5">
      <c r="A287" s="23" t="s">
        <v>8219</v>
      </c>
      <c r="B287" s="23">
        <v>55</v>
      </c>
      <c r="C287" s="23"/>
      <c r="D287" s="23" t="s">
        <v>8221</v>
      </c>
      <c r="E287" s="23">
        <v>5</v>
      </c>
    </row>
    <row r="288" spans="1:5">
      <c r="A288" s="23" t="s">
        <v>8219</v>
      </c>
      <c r="B288" s="23">
        <v>35</v>
      </c>
      <c r="C288" s="23"/>
      <c r="D288" s="23" t="s">
        <v>8221</v>
      </c>
      <c r="E288" s="23">
        <v>0</v>
      </c>
    </row>
    <row r="289" spans="1:5">
      <c r="A289" s="23" t="s">
        <v>8219</v>
      </c>
      <c r="B289" s="23">
        <v>22</v>
      </c>
      <c r="C289" s="23"/>
      <c r="D289" s="23" t="s">
        <v>8221</v>
      </c>
      <c r="E289" s="23">
        <v>456</v>
      </c>
    </row>
    <row r="290" spans="1:5">
      <c r="A290" s="23" t="s">
        <v>8219</v>
      </c>
      <c r="B290" s="23">
        <v>38</v>
      </c>
      <c r="C290" s="23"/>
      <c r="D290" s="23" t="s">
        <v>8221</v>
      </c>
      <c r="E290" s="23">
        <v>369</v>
      </c>
    </row>
    <row r="291" spans="1:5">
      <c r="A291" s="23" t="s">
        <v>8219</v>
      </c>
      <c r="B291" s="23">
        <v>15</v>
      </c>
      <c r="C291" s="23"/>
      <c r="D291" s="23" t="s">
        <v>8221</v>
      </c>
      <c r="E291" s="23">
        <v>2</v>
      </c>
    </row>
    <row r="292" spans="1:5">
      <c r="A292" s="23" t="s">
        <v>8219</v>
      </c>
      <c r="B292" s="23">
        <v>7</v>
      </c>
      <c r="C292" s="23"/>
      <c r="D292" s="23" t="s">
        <v>8221</v>
      </c>
      <c r="E292" s="23">
        <v>0</v>
      </c>
    </row>
    <row r="293" spans="1:5">
      <c r="A293" s="23" t="s">
        <v>8219</v>
      </c>
      <c r="B293" s="23">
        <v>241</v>
      </c>
      <c r="C293" s="23"/>
      <c r="D293" s="23" t="s">
        <v>8221</v>
      </c>
      <c r="E293" s="23">
        <v>338</v>
      </c>
    </row>
    <row r="294" spans="1:5">
      <c r="A294" s="23" t="s">
        <v>8219</v>
      </c>
      <c r="B294" s="23">
        <v>55</v>
      </c>
      <c r="C294" s="23"/>
      <c r="D294" s="23" t="s">
        <v>8221</v>
      </c>
      <c r="E294" s="23">
        <v>4</v>
      </c>
    </row>
    <row r="295" spans="1:5">
      <c r="A295" s="23" t="s">
        <v>8219</v>
      </c>
      <c r="B295" s="23">
        <v>171</v>
      </c>
      <c r="C295" s="23"/>
      <c r="D295" s="23" t="s">
        <v>8221</v>
      </c>
      <c r="E295" s="23">
        <v>1</v>
      </c>
    </row>
    <row r="296" spans="1:5">
      <c r="A296" s="23" t="s">
        <v>8219</v>
      </c>
      <c r="B296" s="23">
        <v>208</v>
      </c>
      <c r="C296" s="23"/>
      <c r="D296" s="23" t="s">
        <v>8221</v>
      </c>
      <c r="E296" s="23">
        <v>28</v>
      </c>
    </row>
    <row r="297" spans="1:5">
      <c r="A297" s="23" t="s">
        <v>8219</v>
      </c>
      <c r="B297" s="23">
        <v>21</v>
      </c>
      <c r="C297" s="23"/>
      <c r="D297" s="23" t="s">
        <v>8221</v>
      </c>
      <c r="E297" s="23">
        <v>12</v>
      </c>
    </row>
    <row r="298" spans="1:5">
      <c r="A298" s="23" t="s">
        <v>8219</v>
      </c>
      <c r="B298" s="23">
        <v>25</v>
      </c>
      <c r="C298" s="23"/>
      <c r="D298" s="23" t="s">
        <v>8221</v>
      </c>
      <c r="E298" s="23">
        <v>16</v>
      </c>
    </row>
    <row r="299" spans="1:5">
      <c r="A299" s="23" t="s">
        <v>8219</v>
      </c>
      <c r="B299" s="23">
        <v>52</v>
      </c>
      <c r="C299" s="23"/>
      <c r="D299" s="23" t="s">
        <v>8221</v>
      </c>
      <c r="E299" s="23">
        <v>4</v>
      </c>
    </row>
    <row r="300" spans="1:5">
      <c r="A300" s="23" t="s">
        <v>8219</v>
      </c>
      <c r="B300" s="23">
        <v>104</v>
      </c>
      <c r="C300" s="23"/>
      <c r="D300" s="23" t="s">
        <v>8221</v>
      </c>
      <c r="E300" s="23">
        <v>4</v>
      </c>
    </row>
    <row r="301" spans="1:5">
      <c r="A301" s="23" t="s">
        <v>8219</v>
      </c>
      <c r="B301" s="23">
        <v>73</v>
      </c>
      <c r="C301" s="23"/>
      <c r="D301" s="23" t="s">
        <v>8221</v>
      </c>
      <c r="E301" s="23">
        <v>10</v>
      </c>
    </row>
    <row r="302" spans="1:5">
      <c r="A302" s="23" t="s">
        <v>8219</v>
      </c>
      <c r="B302" s="23">
        <v>34</v>
      </c>
      <c r="C302" s="23"/>
      <c r="D302" s="23" t="s">
        <v>8221</v>
      </c>
      <c r="E302" s="23">
        <v>0</v>
      </c>
    </row>
    <row r="303" spans="1:5">
      <c r="A303" s="23" t="s">
        <v>8219</v>
      </c>
      <c r="B303" s="23">
        <v>56</v>
      </c>
      <c r="C303" s="23"/>
      <c r="D303" s="23" t="s">
        <v>8221</v>
      </c>
      <c r="E303" s="23">
        <v>6</v>
      </c>
    </row>
    <row r="304" spans="1:5">
      <c r="A304" s="23" t="s">
        <v>8219</v>
      </c>
      <c r="B304" s="23">
        <v>31</v>
      </c>
      <c r="C304" s="23"/>
      <c r="D304" s="23" t="s">
        <v>8221</v>
      </c>
      <c r="E304" s="23">
        <v>0</v>
      </c>
    </row>
    <row r="305" spans="1:5">
      <c r="A305" s="23" t="s">
        <v>8219</v>
      </c>
      <c r="B305" s="23">
        <v>84</v>
      </c>
      <c r="C305" s="23"/>
      <c r="D305" s="23" t="s">
        <v>8221</v>
      </c>
      <c r="E305" s="23">
        <v>1</v>
      </c>
    </row>
    <row r="306" spans="1:5">
      <c r="A306" s="23" t="s">
        <v>8219</v>
      </c>
      <c r="B306" s="23">
        <v>130</v>
      </c>
      <c r="C306" s="23"/>
      <c r="D306" s="23" t="s">
        <v>8221</v>
      </c>
      <c r="E306" s="23">
        <v>0</v>
      </c>
    </row>
    <row r="307" spans="1:5">
      <c r="A307" s="23" t="s">
        <v>8219</v>
      </c>
      <c r="B307" s="23">
        <v>12</v>
      </c>
      <c r="C307" s="23"/>
      <c r="D307" s="23" t="s">
        <v>8221</v>
      </c>
      <c r="E307" s="23">
        <v>44</v>
      </c>
    </row>
    <row r="308" spans="1:5">
      <c r="A308" s="23" t="s">
        <v>8219</v>
      </c>
      <c r="B308" s="23">
        <v>23</v>
      </c>
      <c r="C308" s="23"/>
      <c r="D308" s="23" t="s">
        <v>8221</v>
      </c>
      <c r="E308" s="23">
        <v>0</v>
      </c>
    </row>
    <row r="309" spans="1:5">
      <c r="A309" s="23" t="s">
        <v>8219</v>
      </c>
      <c r="B309" s="23">
        <v>158</v>
      </c>
      <c r="C309" s="23"/>
      <c r="D309" s="23" t="s">
        <v>8221</v>
      </c>
      <c r="E309" s="23">
        <v>3</v>
      </c>
    </row>
    <row r="310" spans="1:5">
      <c r="A310" s="23" t="s">
        <v>8219</v>
      </c>
      <c r="B310" s="23">
        <v>30</v>
      </c>
      <c r="C310" s="23"/>
      <c r="D310" s="23" t="s">
        <v>8221</v>
      </c>
      <c r="E310" s="23">
        <v>0</v>
      </c>
    </row>
    <row r="311" spans="1:5">
      <c r="A311" s="23" t="s">
        <v>8219</v>
      </c>
      <c r="B311" s="23">
        <v>18</v>
      </c>
      <c r="C311" s="23"/>
      <c r="D311" s="23" t="s">
        <v>8221</v>
      </c>
      <c r="E311" s="23">
        <v>52</v>
      </c>
    </row>
    <row r="312" spans="1:5">
      <c r="A312" s="23" t="s">
        <v>8219</v>
      </c>
      <c r="B312" s="23">
        <v>29</v>
      </c>
      <c r="C312" s="23"/>
      <c r="D312" s="23" t="s">
        <v>8221</v>
      </c>
      <c r="E312" s="23">
        <v>0</v>
      </c>
    </row>
    <row r="313" spans="1:5">
      <c r="A313" s="23" t="s">
        <v>8219</v>
      </c>
      <c r="B313" s="23">
        <v>31</v>
      </c>
      <c r="C313" s="23"/>
      <c r="D313" s="23" t="s">
        <v>8221</v>
      </c>
      <c r="E313" s="23">
        <v>1</v>
      </c>
    </row>
    <row r="314" spans="1:5">
      <c r="A314" s="23" t="s">
        <v>8219</v>
      </c>
      <c r="B314" s="23">
        <v>173</v>
      </c>
      <c r="C314" s="23"/>
      <c r="D314" s="23" t="s">
        <v>8221</v>
      </c>
      <c r="E314" s="23">
        <v>1</v>
      </c>
    </row>
    <row r="315" spans="1:5">
      <c r="A315" s="23" t="s">
        <v>8219</v>
      </c>
      <c r="B315" s="23">
        <v>17</v>
      </c>
      <c r="C315" s="23"/>
      <c r="D315" s="23" t="s">
        <v>8221</v>
      </c>
      <c r="E315" s="23">
        <v>2</v>
      </c>
    </row>
    <row r="316" spans="1:5">
      <c r="A316" s="23" t="s">
        <v>8219</v>
      </c>
      <c r="B316" s="23">
        <v>48</v>
      </c>
      <c r="C316" s="23"/>
      <c r="D316" s="23" t="s">
        <v>8221</v>
      </c>
      <c r="E316" s="23">
        <v>9</v>
      </c>
    </row>
    <row r="317" spans="1:5">
      <c r="A317" s="23" t="s">
        <v>8219</v>
      </c>
      <c r="B317" s="23">
        <v>59</v>
      </c>
      <c r="C317" s="23"/>
      <c r="D317" s="23" t="s">
        <v>8221</v>
      </c>
      <c r="E317" s="23">
        <v>5</v>
      </c>
    </row>
    <row r="318" spans="1:5">
      <c r="A318" s="23" t="s">
        <v>8219</v>
      </c>
      <c r="B318" s="23">
        <v>39</v>
      </c>
      <c r="C318" s="23"/>
      <c r="D318" s="23" t="s">
        <v>8221</v>
      </c>
      <c r="E318" s="23">
        <v>57</v>
      </c>
    </row>
    <row r="319" spans="1:5">
      <c r="A319" s="23" t="s">
        <v>8219</v>
      </c>
      <c r="B319" s="23">
        <v>59</v>
      </c>
      <c r="C319" s="23"/>
      <c r="D319" s="23" t="s">
        <v>8221</v>
      </c>
      <c r="E319" s="23">
        <v>3</v>
      </c>
    </row>
    <row r="320" spans="1:5">
      <c r="A320" s="23" t="s">
        <v>8219</v>
      </c>
      <c r="B320" s="23">
        <v>60</v>
      </c>
      <c r="C320" s="23"/>
      <c r="D320" s="23" t="s">
        <v>8221</v>
      </c>
      <c r="E320" s="23">
        <v>1</v>
      </c>
    </row>
    <row r="321" spans="1:5">
      <c r="A321" s="23" t="s">
        <v>8219</v>
      </c>
      <c r="B321" s="23">
        <v>20</v>
      </c>
      <c r="C321" s="23"/>
      <c r="D321" s="23" t="s">
        <v>8221</v>
      </c>
      <c r="E321" s="23">
        <v>6</v>
      </c>
    </row>
    <row r="322" spans="1:5">
      <c r="A322" s="23" t="s">
        <v>8219</v>
      </c>
      <c r="B322" s="23">
        <v>2</v>
      </c>
      <c r="C322" s="23"/>
      <c r="D322" s="23" t="s">
        <v>8221</v>
      </c>
      <c r="E322" s="23">
        <v>48</v>
      </c>
    </row>
    <row r="323" spans="1:5">
      <c r="A323" s="23" t="s">
        <v>8219</v>
      </c>
      <c r="B323" s="23">
        <v>315</v>
      </c>
      <c r="C323" s="23"/>
      <c r="D323" s="23" t="s">
        <v>8221</v>
      </c>
      <c r="E323" s="23">
        <v>2</v>
      </c>
    </row>
    <row r="324" spans="1:5">
      <c r="A324" s="23" t="s">
        <v>8219</v>
      </c>
      <c r="B324" s="23">
        <v>2174</v>
      </c>
      <c r="C324" s="23"/>
      <c r="D324" s="23" t="s">
        <v>8221</v>
      </c>
      <c r="E324" s="23">
        <v>4</v>
      </c>
    </row>
    <row r="325" spans="1:5">
      <c r="A325" s="23" t="s">
        <v>8219</v>
      </c>
      <c r="B325" s="23">
        <v>152</v>
      </c>
      <c r="C325" s="23"/>
      <c r="D325" s="23" t="s">
        <v>8221</v>
      </c>
      <c r="E325" s="23">
        <v>5</v>
      </c>
    </row>
    <row r="326" spans="1:5">
      <c r="A326" s="23" t="s">
        <v>8219</v>
      </c>
      <c r="B326" s="23">
        <v>1021</v>
      </c>
      <c r="C326" s="23"/>
      <c r="D326" s="23" t="s">
        <v>8221</v>
      </c>
      <c r="E326" s="23">
        <v>79</v>
      </c>
    </row>
    <row r="327" spans="1:5">
      <c r="A327" s="23" t="s">
        <v>8219</v>
      </c>
      <c r="B327" s="23">
        <v>237</v>
      </c>
      <c r="C327" s="23"/>
      <c r="D327" s="23" t="s">
        <v>8221</v>
      </c>
      <c r="E327" s="23">
        <v>2</v>
      </c>
    </row>
    <row r="328" spans="1:5">
      <c r="A328" s="23" t="s">
        <v>8219</v>
      </c>
      <c r="B328" s="23">
        <v>27</v>
      </c>
      <c r="C328" s="23"/>
      <c r="D328" s="23" t="s">
        <v>8221</v>
      </c>
      <c r="E328" s="23">
        <v>11</v>
      </c>
    </row>
    <row r="329" spans="1:5">
      <c r="A329" s="23" t="s">
        <v>8219</v>
      </c>
      <c r="B329" s="23">
        <v>17</v>
      </c>
      <c r="C329" s="23"/>
      <c r="D329" s="23" t="s">
        <v>8221</v>
      </c>
      <c r="E329" s="23">
        <v>11</v>
      </c>
    </row>
    <row r="330" spans="1:5">
      <c r="A330" s="23" t="s">
        <v>8219</v>
      </c>
      <c r="B330" s="23">
        <v>27</v>
      </c>
      <c r="C330" s="23"/>
      <c r="D330" s="23" t="s">
        <v>8221</v>
      </c>
      <c r="E330" s="23">
        <v>1</v>
      </c>
    </row>
    <row r="331" spans="1:5">
      <c r="A331" s="23" t="s">
        <v>8219</v>
      </c>
      <c r="B331" s="23">
        <v>82</v>
      </c>
      <c r="C331" s="23"/>
      <c r="D331" s="23" t="s">
        <v>8221</v>
      </c>
      <c r="E331" s="23">
        <v>3</v>
      </c>
    </row>
    <row r="332" spans="1:5">
      <c r="A332" s="23" t="s">
        <v>8219</v>
      </c>
      <c r="B332" s="23">
        <v>48</v>
      </c>
      <c r="C332" s="23"/>
      <c r="D332" s="23" t="s">
        <v>8221</v>
      </c>
      <c r="E332" s="23">
        <v>5</v>
      </c>
    </row>
    <row r="333" spans="1:5">
      <c r="A333" s="23" t="s">
        <v>8219</v>
      </c>
      <c r="B333" s="23">
        <v>105</v>
      </c>
      <c r="C333" s="23"/>
      <c r="D333" s="23" t="s">
        <v>8221</v>
      </c>
      <c r="E333" s="23">
        <v>12</v>
      </c>
    </row>
    <row r="334" spans="1:5">
      <c r="A334" s="23" t="s">
        <v>8219</v>
      </c>
      <c r="B334" s="23">
        <v>28</v>
      </c>
      <c r="C334" s="23"/>
      <c r="D334" s="23" t="s">
        <v>8221</v>
      </c>
      <c r="E334" s="23">
        <v>2</v>
      </c>
    </row>
    <row r="335" spans="1:5">
      <c r="A335" s="23" t="s">
        <v>8219</v>
      </c>
      <c r="B335" s="23">
        <v>1107</v>
      </c>
      <c r="C335" s="23"/>
      <c r="D335" s="23" t="s">
        <v>8221</v>
      </c>
      <c r="E335" s="23">
        <v>5</v>
      </c>
    </row>
    <row r="336" spans="1:5">
      <c r="A336" s="23" t="s">
        <v>8219</v>
      </c>
      <c r="B336" s="23">
        <v>1013</v>
      </c>
      <c r="C336" s="23"/>
      <c r="D336" s="23" t="s">
        <v>8221</v>
      </c>
      <c r="E336" s="23">
        <v>21</v>
      </c>
    </row>
    <row r="337" spans="1:5">
      <c r="A337" s="23" t="s">
        <v>8219</v>
      </c>
      <c r="B337" s="23">
        <v>274</v>
      </c>
      <c r="C337" s="23"/>
      <c r="D337" s="23" t="s">
        <v>8221</v>
      </c>
      <c r="E337" s="23">
        <v>0</v>
      </c>
    </row>
    <row r="338" spans="1:5">
      <c r="A338" s="23" t="s">
        <v>8219</v>
      </c>
      <c r="B338" s="23">
        <v>87</v>
      </c>
      <c r="C338" s="23"/>
      <c r="D338" s="23" t="s">
        <v>8221</v>
      </c>
      <c r="E338" s="23">
        <v>45</v>
      </c>
    </row>
    <row r="339" spans="1:5">
      <c r="A339" s="23" t="s">
        <v>8219</v>
      </c>
      <c r="B339" s="23">
        <v>99</v>
      </c>
      <c r="C339" s="23"/>
      <c r="D339" s="23" t="s">
        <v>8221</v>
      </c>
      <c r="E339" s="23">
        <v>29</v>
      </c>
    </row>
    <row r="340" spans="1:5">
      <c r="A340" s="23" t="s">
        <v>8219</v>
      </c>
      <c r="B340" s="23">
        <v>276</v>
      </c>
      <c r="C340" s="23"/>
      <c r="D340" s="23" t="s">
        <v>8221</v>
      </c>
      <c r="E340" s="23">
        <v>2</v>
      </c>
    </row>
    <row r="341" spans="1:5">
      <c r="A341" s="23" t="s">
        <v>8219</v>
      </c>
      <c r="B341" s="23">
        <v>21</v>
      </c>
      <c r="C341" s="23"/>
      <c r="D341" s="23" t="s">
        <v>8221</v>
      </c>
      <c r="E341" s="23">
        <v>30</v>
      </c>
    </row>
    <row r="342" spans="1:5">
      <c r="A342" s="23" t="s">
        <v>8219</v>
      </c>
      <c r="B342" s="23">
        <v>41</v>
      </c>
      <c r="C342" s="23"/>
      <c r="D342" s="23" t="s">
        <v>8221</v>
      </c>
      <c r="E342" s="23">
        <v>8</v>
      </c>
    </row>
    <row r="343" spans="1:5">
      <c r="A343" s="23" t="s">
        <v>8219</v>
      </c>
      <c r="B343" s="23">
        <v>119</v>
      </c>
      <c r="C343" s="23"/>
      <c r="D343" s="23" t="s">
        <v>8221</v>
      </c>
      <c r="E343" s="23">
        <v>1</v>
      </c>
    </row>
    <row r="344" spans="1:5">
      <c r="A344" s="23" t="s">
        <v>8219</v>
      </c>
      <c r="B344" s="23">
        <v>153</v>
      </c>
      <c r="C344" s="23"/>
      <c r="D344" s="23" t="s">
        <v>8221</v>
      </c>
      <c r="E344" s="23">
        <v>14</v>
      </c>
    </row>
    <row r="345" spans="1:5">
      <c r="A345" s="23" t="s">
        <v>8219</v>
      </c>
      <c r="B345" s="23">
        <v>100</v>
      </c>
      <c r="C345" s="23"/>
      <c r="D345" s="23" t="s">
        <v>8221</v>
      </c>
      <c r="E345" s="23">
        <v>24</v>
      </c>
    </row>
    <row r="346" spans="1:5">
      <c r="A346" s="23" t="s">
        <v>8219</v>
      </c>
      <c r="B346" s="23">
        <v>143</v>
      </c>
      <c r="C346" s="23"/>
      <c r="D346" s="23" t="s">
        <v>8221</v>
      </c>
      <c r="E346" s="23">
        <v>2</v>
      </c>
    </row>
    <row r="347" spans="1:5">
      <c r="A347" s="23" t="s">
        <v>8219</v>
      </c>
      <c r="B347" s="23">
        <v>140</v>
      </c>
      <c r="C347" s="23"/>
      <c r="D347" s="23" t="s">
        <v>8221</v>
      </c>
      <c r="E347" s="23">
        <v>21</v>
      </c>
    </row>
    <row r="348" spans="1:5">
      <c r="A348" s="23" t="s">
        <v>8219</v>
      </c>
      <c r="B348" s="23">
        <v>35</v>
      </c>
      <c r="C348" s="23"/>
      <c r="D348" s="23" t="s">
        <v>8221</v>
      </c>
      <c r="E348" s="23">
        <v>7</v>
      </c>
    </row>
    <row r="349" spans="1:5">
      <c r="A349" s="23" t="s">
        <v>8219</v>
      </c>
      <c r="B349" s="23">
        <v>149</v>
      </c>
      <c r="C349" s="23"/>
      <c r="D349" s="23" t="s">
        <v>8221</v>
      </c>
      <c r="E349" s="23">
        <v>0</v>
      </c>
    </row>
    <row r="350" spans="1:5">
      <c r="A350" s="23" t="s">
        <v>8219</v>
      </c>
      <c r="B350" s="23">
        <v>130</v>
      </c>
      <c r="C350" s="23"/>
      <c r="D350" s="23" t="s">
        <v>8221</v>
      </c>
      <c r="E350" s="23">
        <v>4</v>
      </c>
    </row>
    <row r="351" spans="1:5">
      <c r="A351" s="23" t="s">
        <v>8219</v>
      </c>
      <c r="B351" s="23">
        <v>120</v>
      </c>
      <c r="C351" s="23"/>
      <c r="D351" s="23" t="s">
        <v>8221</v>
      </c>
      <c r="E351" s="23">
        <v>32</v>
      </c>
    </row>
    <row r="352" spans="1:5">
      <c r="A352" s="23" t="s">
        <v>8219</v>
      </c>
      <c r="B352" s="23">
        <v>265</v>
      </c>
      <c r="C352" s="23"/>
      <c r="D352" s="23" t="s">
        <v>8221</v>
      </c>
      <c r="E352" s="23">
        <v>4</v>
      </c>
    </row>
    <row r="353" spans="1:5">
      <c r="A353" s="23" t="s">
        <v>8219</v>
      </c>
      <c r="B353" s="23">
        <v>71</v>
      </c>
      <c r="C353" s="23"/>
      <c r="D353" s="23" t="s">
        <v>8221</v>
      </c>
      <c r="E353" s="23">
        <v>9</v>
      </c>
    </row>
    <row r="354" spans="1:5">
      <c r="A354" s="23" t="s">
        <v>8219</v>
      </c>
      <c r="B354" s="23">
        <v>13</v>
      </c>
      <c r="C354" s="23"/>
      <c r="D354" s="23" t="s">
        <v>8221</v>
      </c>
      <c r="E354" s="23">
        <v>17</v>
      </c>
    </row>
    <row r="355" spans="1:5">
      <c r="A355" s="23" t="s">
        <v>8219</v>
      </c>
      <c r="B355" s="23">
        <v>169</v>
      </c>
      <c r="C355" s="23"/>
      <c r="D355" s="23" t="s">
        <v>8221</v>
      </c>
      <c r="E355" s="23">
        <v>5</v>
      </c>
    </row>
    <row r="356" spans="1:5">
      <c r="A356" s="23" t="s">
        <v>8219</v>
      </c>
      <c r="B356" s="23">
        <v>57</v>
      </c>
      <c r="C356" s="23"/>
      <c r="D356" s="23" t="s">
        <v>8221</v>
      </c>
      <c r="E356" s="23">
        <v>53</v>
      </c>
    </row>
    <row r="357" spans="1:5">
      <c r="A357" s="23" t="s">
        <v>8219</v>
      </c>
      <c r="B357" s="23">
        <v>229</v>
      </c>
      <c r="C357" s="23"/>
      <c r="D357" s="23" t="s">
        <v>8221</v>
      </c>
      <c r="E357" s="23">
        <v>7</v>
      </c>
    </row>
    <row r="358" spans="1:5">
      <c r="A358" s="23" t="s">
        <v>8219</v>
      </c>
      <c r="B358" s="23">
        <v>108</v>
      </c>
      <c r="C358" s="23"/>
      <c r="D358" s="23" t="s">
        <v>8221</v>
      </c>
      <c r="E358" s="23">
        <v>72</v>
      </c>
    </row>
    <row r="359" spans="1:5">
      <c r="A359" s="23" t="s">
        <v>8219</v>
      </c>
      <c r="B359" s="23">
        <v>108</v>
      </c>
      <c r="C359" s="23"/>
      <c r="D359" s="23" t="s">
        <v>8221</v>
      </c>
      <c r="E359" s="23">
        <v>0</v>
      </c>
    </row>
    <row r="360" spans="1:5">
      <c r="A360" s="23" t="s">
        <v>8219</v>
      </c>
      <c r="B360" s="23">
        <v>41</v>
      </c>
      <c r="C360" s="23"/>
      <c r="D360" s="23" t="s">
        <v>8221</v>
      </c>
      <c r="E360" s="23">
        <v>2</v>
      </c>
    </row>
    <row r="361" spans="1:5">
      <c r="A361" s="23" t="s">
        <v>8219</v>
      </c>
      <c r="B361" s="23">
        <v>139</v>
      </c>
      <c r="C361" s="23"/>
      <c r="D361" s="23" t="s">
        <v>8221</v>
      </c>
      <c r="E361" s="23">
        <v>8</v>
      </c>
    </row>
    <row r="362" spans="1:5">
      <c r="A362" s="23" t="s">
        <v>8219</v>
      </c>
      <c r="B362" s="23">
        <v>19</v>
      </c>
      <c r="C362" s="23"/>
      <c r="D362" s="23" t="s">
        <v>8221</v>
      </c>
      <c r="E362" s="23">
        <v>2</v>
      </c>
    </row>
    <row r="363" spans="1:5">
      <c r="A363" s="23" t="s">
        <v>8219</v>
      </c>
      <c r="B363" s="23">
        <v>94</v>
      </c>
      <c r="C363" s="23"/>
      <c r="D363" s="23" t="s">
        <v>8221</v>
      </c>
      <c r="E363" s="23">
        <v>0</v>
      </c>
    </row>
    <row r="364" spans="1:5">
      <c r="A364" s="23" t="s">
        <v>8219</v>
      </c>
      <c r="B364" s="23">
        <v>23</v>
      </c>
      <c r="C364" s="23"/>
      <c r="D364" s="23" t="s">
        <v>8221</v>
      </c>
      <c r="E364" s="23">
        <v>3</v>
      </c>
    </row>
    <row r="365" spans="1:5">
      <c r="A365" s="23" t="s">
        <v>8219</v>
      </c>
      <c r="B365" s="23">
        <v>15</v>
      </c>
      <c r="C365" s="23"/>
      <c r="D365" s="23" t="s">
        <v>8221</v>
      </c>
      <c r="E365" s="23">
        <v>4</v>
      </c>
    </row>
    <row r="366" spans="1:5">
      <c r="A366" s="23" t="s">
        <v>8219</v>
      </c>
      <c r="B366" s="23">
        <v>62</v>
      </c>
      <c r="C366" s="23"/>
      <c r="D366" s="23" t="s">
        <v>8221</v>
      </c>
      <c r="E366" s="23">
        <v>3</v>
      </c>
    </row>
    <row r="367" spans="1:5">
      <c r="A367" s="23" t="s">
        <v>8219</v>
      </c>
      <c r="B367" s="23">
        <v>74</v>
      </c>
      <c r="C367" s="23"/>
      <c r="D367" s="23" t="s">
        <v>8221</v>
      </c>
      <c r="E367" s="23">
        <v>6</v>
      </c>
    </row>
    <row r="368" spans="1:5">
      <c r="A368" s="23" t="s">
        <v>8219</v>
      </c>
      <c r="B368" s="23">
        <v>97</v>
      </c>
      <c r="C368" s="23"/>
      <c r="D368" s="23" t="s">
        <v>8221</v>
      </c>
      <c r="E368" s="23">
        <v>0</v>
      </c>
    </row>
    <row r="369" spans="1:5">
      <c r="A369" s="23" t="s">
        <v>8219</v>
      </c>
      <c r="B369" s="23">
        <v>55</v>
      </c>
      <c r="C369" s="23"/>
      <c r="D369" s="23" t="s">
        <v>8221</v>
      </c>
      <c r="E369" s="23">
        <v>0</v>
      </c>
    </row>
    <row r="370" spans="1:5">
      <c r="A370" s="23" t="s">
        <v>8219</v>
      </c>
      <c r="B370" s="23">
        <v>44</v>
      </c>
      <c r="C370" s="23"/>
      <c r="D370" s="23" t="s">
        <v>8221</v>
      </c>
      <c r="E370" s="23">
        <v>0</v>
      </c>
    </row>
    <row r="371" spans="1:5">
      <c r="A371" s="23" t="s">
        <v>8219</v>
      </c>
      <c r="B371" s="23">
        <v>110</v>
      </c>
      <c r="C371" s="23"/>
      <c r="D371" s="23" t="s">
        <v>8221</v>
      </c>
      <c r="E371" s="23">
        <v>8</v>
      </c>
    </row>
    <row r="372" spans="1:5">
      <c r="A372" s="23" t="s">
        <v>8219</v>
      </c>
      <c r="B372" s="23">
        <v>59</v>
      </c>
      <c r="C372" s="23"/>
      <c r="D372" s="23" t="s">
        <v>8221</v>
      </c>
      <c r="E372" s="23">
        <v>5</v>
      </c>
    </row>
    <row r="373" spans="1:5">
      <c r="A373" s="23" t="s">
        <v>8219</v>
      </c>
      <c r="B373" s="23">
        <v>62</v>
      </c>
      <c r="C373" s="23"/>
      <c r="D373" s="23" t="s">
        <v>8221</v>
      </c>
      <c r="E373" s="23">
        <v>0</v>
      </c>
    </row>
    <row r="374" spans="1:5">
      <c r="A374" s="23" t="s">
        <v>8219</v>
      </c>
      <c r="B374" s="23">
        <v>105</v>
      </c>
      <c r="C374" s="23"/>
      <c r="D374" s="23" t="s">
        <v>8221</v>
      </c>
      <c r="E374" s="23">
        <v>2</v>
      </c>
    </row>
    <row r="375" spans="1:5">
      <c r="A375" s="23" t="s">
        <v>8219</v>
      </c>
      <c r="B375" s="23">
        <v>26</v>
      </c>
      <c r="C375" s="23"/>
      <c r="D375" s="23" t="s">
        <v>8221</v>
      </c>
      <c r="E375" s="23">
        <v>24</v>
      </c>
    </row>
    <row r="376" spans="1:5">
      <c r="A376" s="23" t="s">
        <v>8219</v>
      </c>
      <c r="B376" s="23">
        <v>49</v>
      </c>
      <c r="C376" s="23"/>
      <c r="D376" s="23" t="s">
        <v>8221</v>
      </c>
      <c r="E376" s="23">
        <v>0</v>
      </c>
    </row>
    <row r="377" spans="1:5">
      <c r="A377" s="23" t="s">
        <v>8219</v>
      </c>
      <c r="B377" s="23">
        <v>68</v>
      </c>
      <c r="C377" s="23"/>
      <c r="D377" s="23" t="s">
        <v>8221</v>
      </c>
      <c r="E377" s="23">
        <v>9</v>
      </c>
    </row>
    <row r="378" spans="1:5">
      <c r="A378" s="23" t="s">
        <v>8219</v>
      </c>
      <c r="B378" s="23">
        <v>22</v>
      </c>
      <c r="C378" s="23"/>
      <c r="D378" s="23" t="s">
        <v>8221</v>
      </c>
      <c r="E378" s="23">
        <v>0</v>
      </c>
    </row>
    <row r="379" spans="1:5">
      <c r="A379" s="23" t="s">
        <v>8219</v>
      </c>
      <c r="B379" s="23">
        <v>18</v>
      </c>
      <c r="C379" s="23"/>
      <c r="D379" s="23" t="s">
        <v>8221</v>
      </c>
      <c r="E379" s="23">
        <v>1</v>
      </c>
    </row>
    <row r="380" spans="1:5">
      <c r="A380" s="23" t="s">
        <v>8219</v>
      </c>
      <c r="B380" s="23">
        <v>19</v>
      </c>
      <c r="C380" s="23"/>
      <c r="D380" s="23" t="s">
        <v>8221</v>
      </c>
      <c r="E380" s="23">
        <v>10</v>
      </c>
    </row>
    <row r="381" spans="1:5">
      <c r="A381" s="23" t="s">
        <v>8219</v>
      </c>
      <c r="B381" s="23">
        <v>99</v>
      </c>
      <c r="C381" s="23"/>
      <c r="D381" s="23" t="s">
        <v>8221</v>
      </c>
      <c r="E381" s="23">
        <v>1</v>
      </c>
    </row>
    <row r="382" spans="1:5">
      <c r="A382" s="23" t="s">
        <v>8219</v>
      </c>
      <c r="B382" s="23">
        <v>27</v>
      </c>
      <c r="C382" s="23"/>
      <c r="D382" s="23" t="s">
        <v>8221</v>
      </c>
      <c r="E382" s="23">
        <v>0</v>
      </c>
    </row>
    <row r="383" spans="1:5">
      <c r="A383" s="23" t="s">
        <v>8219</v>
      </c>
      <c r="B383" s="23">
        <v>25</v>
      </c>
      <c r="C383" s="23"/>
      <c r="D383" s="23" t="s">
        <v>8221</v>
      </c>
      <c r="E383" s="23">
        <v>20</v>
      </c>
    </row>
    <row r="384" spans="1:5">
      <c r="A384" s="23" t="s">
        <v>8219</v>
      </c>
      <c r="B384" s="23">
        <v>14</v>
      </c>
      <c r="C384" s="23"/>
      <c r="D384" s="23" t="s">
        <v>8221</v>
      </c>
      <c r="E384" s="23">
        <v>30</v>
      </c>
    </row>
    <row r="385" spans="1:5">
      <c r="A385" s="23" t="s">
        <v>8219</v>
      </c>
      <c r="B385" s="23">
        <v>35</v>
      </c>
      <c r="C385" s="23"/>
      <c r="D385" s="23" t="s">
        <v>8221</v>
      </c>
      <c r="E385" s="23">
        <v>6</v>
      </c>
    </row>
    <row r="386" spans="1:5">
      <c r="A386" s="23" t="s">
        <v>8219</v>
      </c>
      <c r="B386" s="23">
        <v>10</v>
      </c>
      <c r="C386" s="23"/>
      <c r="D386" s="23" t="s">
        <v>8221</v>
      </c>
      <c r="E386" s="23">
        <v>15</v>
      </c>
    </row>
    <row r="387" spans="1:5">
      <c r="A387" s="23" t="s">
        <v>8219</v>
      </c>
      <c r="B387" s="23">
        <v>29</v>
      </c>
      <c r="C387" s="23"/>
      <c r="D387" s="23" t="s">
        <v>8221</v>
      </c>
      <c r="E387" s="23">
        <v>5</v>
      </c>
    </row>
    <row r="388" spans="1:5">
      <c r="A388" s="23" t="s">
        <v>8219</v>
      </c>
      <c r="B388" s="23">
        <v>44</v>
      </c>
      <c r="C388" s="23"/>
      <c r="D388" s="23" t="s">
        <v>8221</v>
      </c>
      <c r="E388" s="23">
        <v>0</v>
      </c>
    </row>
    <row r="389" spans="1:5">
      <c r="A389" s="23" t="s">
        <v>8219</v>
      </c>
      <c r="B389" s="23">
        <v>17</v>
      </c>
      <c r="C389" s="23"/>
      <c r="D389" s="23" t="s">
        <v>8221</v>
      </c>
      <c r="E389" s="23">
        <v>0</v>
      </c>
    </row>
    <row r="390" spans="1:5">
      <c r="A390" s="23" t="s">
        <v>8219</v>
      </c>
      <c r="B390" s="23">
        <v>34</v>
      </c>
      <c r="C390" s="23"/>
      <c r="D390" s="23" t="s">
        <v>8221</v>
      </c>
      <c r="E390" s="23">
        <v>28</v>
      </c>
    </row>
    <row r="391" spans="1:5">
      <c r="A391" s="23" t="s">
        <v>8219</v>
      </c>
      <c r="B391" s="23">
        <v>14</v>
      </c>
      <c r="C391" s="23"/>
      <c r="D391" s="23" t="s">
        <v>8221</v>
      </c>
      <c r="E391" s="23">
        <v>0</v>
      </c>
    </row>
    <row r="392" spans="1:5">
      <c r="A392" s="23" t="s">
        <v>8219</v>
      </c>
      <c r="B392" s="23">
        <v>156</v>
      </c>
      <c r="C392" s="23"/>
      <c r="D392" s="23" t="s">
        <v>8221</v>
      </c>
      <c r="E392" s="23">
        <v>5</v>
      </c>
    </row>
    <row r="393" spans="1:5">
      <c r="A393" s="23" t="s">
        <v>8219</v>
      </c>
      <c r="B393" s="23">
        <v>128</v>
      </c>
      <c r="C393" s="23"/>
      <c r="D393" s="23" t="s">
        <v>8221</v>
      </c>
      <c r="E393" s="23">
        <v>7</v>
      </c>
    </row>
    <row r="394" spans="1:5">
      <c r="A394" s="23" t="s">
        <v>8219</v>
      </c>
      <c r="B394" s="23">
        <v>60</v>
      </c>
      <c r="C394" s="23"/>
      <c r="D394" s="23" t="s">
        <v>8221</v>
      </c>
      <c r="E394" s="23">
        <v>30</v>
      </c>
    </row>
    <row r="395" spans="1:5">
      <c r="A395" s="23" t="s">
        <v>8219</v>
      </c>
      <c r="B395" s="23">
        <v>32</v>
      </c>
      <c r="C395" s="23"/>
      <c r="D395" s="23" t="s">
        <v>8221</v>
      </c>
      <c r="E395" s="23">
        <v>2</v>
      </c>
    </row>
    <row r="396" spans="1:5">
      <c r="A396" s="23" t="s">
        <v>8219</v>
      </c>
      <c r="B396" s="23">
        <v>53</v>
      </c>
      <c r="C396" s="23"/>
      <c r="D396" s="23" t="s">
        <v>8221</v>
      </c>
      <c r="E396" s="23">
        <v>30</v>
      </c>
    </row>
    <row r="397" spans="1:5">
      <c r="A397" s="23" t="s">
        <v>8219</v>
      </c>
      <c r="B397" s="23">
        <v>184</v>
      </c>
      <c r="C397" s="23"/>
      <c r="D397" s="23" t="s">
        <v>8221</v>
      </c>
      <c r="E397" s="23">
        <v>2</v>
      </c>
    </row>
    <row r="398" spans="1:5">
      <c r="A398" s="23" t="s">
        <v>8219</v>
      </c>
      <c r="B398" s="23">
        <v>90</v>
      </c>
      <c r="C398" s="23"/>
      <c r="D398" s="23" t="s">
        <v>8221</v>
      </c>
      <c r="E398" s="23">
        <v>0</v>
      </c>
    </row>
    <row r="399" spans="1:5">
      <c r="A399" s="23" t="s">
        <v>8219</v>
      </c>
      <c r="B399" s="23">
        <v>71</v>
      </c>
      <c r="C399" s="23"/>
      <c r="D399" s="23" t="s">
        <v>8221</v>
      </c>
      <c r="E399" s="23">
        <v>2</v>
      </c>
    </row>
    <row r="400" spans="1:5">
      <c r="A400" s="23" t="s">
        <v>8219</v>
      </c>
      <c r="B400" s="23">
        <v>87</v>
      </c>
      <c r="C400" s="23"/>
      <c r="D400" s="23" t="s">
        <v>8221</v>
      </c>
      <c r="E400" s="23">
        <v>1</v>
      </c>
    </row>
    <row r="401" spans="1:5">
      <c r="A401" s="23" t="s">
        <v>8219</v>
      </c>
      <c r="B401" s="23">
        <v>28</v>
      </c>
      <c r="C401" s="23"/>
      <c r="D401" s="23" t="s">
        <v>8221</v>
      </c>
      <c r="E401" s="23">
        <v>2</v>
      </c>
    </row>
    <row r="402" spans="1:5">
      <c r="A402" s="23" t="s">
        <v>8219</v>
      </c>
      <c r="B402" s="23">
        <v>56</v>
      </c>
      <c r="C402" s="23"/>
      <c r="D402" s="23" t="s">
        <v>8221</v>
      </c>
      <c r="E402" s="23">
        <v>14</v>
      </c>
    </row>
    <row r="403" spans="1:5">
      <c r="A403" s="23" t="s">
        <v>8219</v>
      </c>
      <c r="B403" s="23">
        <v>51</v>
      </c>
      <c r="C403" s="23"/>
      <c r="D403" s="23" t="s">
        <v>8221</v>
      </c>
      <c r="E403" s="23">
        <v>31</v>
      </c>
    </row>
    <row r="404" spans="1:5">
      <c r="A404" s="23" t="s">
        <v>8219</v>
      </c>
      <c r="B404" s="23">
        <v>75</v>
      </c>
      <c r="C404" s="23"/>
      <c r="D404" s="23" t="s">
        <v>8221</v>
      </c>
      <c r="E404" s="23">
        <v>16</v>
      </c>
    </row>
    <row r="405" spans="1:5">
      <c r="A405" s="23" t="s">
        <v>8219</v>
      </c>
      <c r="B405" s="23">
        <v>38</v>
      </c>
      <c r="C405" s="23"/>
      <c r="D405" s="23" t="s">
        <v>8221</v>
      </c>
      <c r="E405" s="23">
        <v>12</v>
      </c>
    </row>
    <row r="406" spans="1:5">
      <c r="A406" s="23" t="s">
        <v>8219</v>
      </c>
      <c r="B406" s="23">
        <v>18</v>
      </c>
      <c r="C406" s="23"/>
      <c r="D406" s="23" t="s">
        <v>8221</v>
      </c>
      <c r="E406" s="23">
        <v>96</v>
      </c>
    </row>
    <row r="407" spans="1:5">
      <c r="A407" s="23" t="s">
        <v>8219</v>
      </c>
      <c r="B407" s="23">
        <v>54</v>
      </c>
      <c r="C407" s="23"/>
      <c r="D407" s="23" t="s">
        <v>8221</v>
      </c>
      <c r="E407" s="23">
        <v>16</v>
      </c>
    </row>
    <row r="408" spans="1:5">
      <c r="A408" s="23" t="s">
        <v>8219</v>
      </c>
      <c r="B408" s="23">
        <v>71</v>
      </c>
      <c r="C408" s="23"/>
      <c r="D408" s="23" t="s">
        <v>8221</v>
      </c>
      <c r="E408" s="23">
        <v>5</v>
      </c>
    </row>
    <row r="409" spans="1:5">
      <c r="A409" s="23" t="s">
        <v>8219</v>
      </c>
      <c r="B409" s="23">
        <v>57</v>
      </c>
      <c r="C409" s="23"/>
      <c r="D409" s="23" t="s">
        <v>8221</v>
      </c>
      <c r="E409" s="23">
        <v>0</v>
      </c>
    </row>
    <row r="410" spans="1:5">
      <c r="A410" s="23" t="s">
        <v>8219</v>
      </c>
      <c r="B410" s="23">
        <v>43</v>
      </c>
      <c r="C410" s="23"/>
      <c r="D410" s="23" t="s">
        <v>8221</v>
      </c>
      <c r="E410" s="23">
        <v>8</v>
      </c>
    </row>
    <row r="411" spans="1:5">
      <c r="A411" s="23" t="s">
        <v>8219</v>
      </c>
      <c r="B411" s="23">
        <v>52</v>
      </c>
      <c r="C411" s="23"/>
      <c r="D411" s="23" t="s">
        <v>8221</v>
      </c>
      <c r="E411" s="23">
        <v>7</v>
      </c>
    </row>
    <row r="412" spans="1:5">
      <c r="A412" s="23" t="s">
        <v>8219</v>
      </c>
      <c r="B412" s="23">
        <v>27</v>
      </c>
      <c r="C412" s="23"/>
      <c r="D412" s="23" t="s">
        <v>8221</v>
      </c>
      <c r="E412" s="23">
        <v>24</v>
      </c>
    </row>
    <row r="413" spans="1:5">
      <c r="A413" s="23" t="s">
        <v>8219</v>
      </c>
      <c r="B413" s="23">
        <v>12</v>
      </c>
      <c r="C413" s="23"/>
      <c r="D413" s="23" t="s">
        <v>8221</v>
      </c>
      <c r="E413" s="23">
        <v>121</v>
      </c>
    </row>
    <row r="414" spans="1:5">
      <c r="A414" s="23" t="s">
        <v>8219</v>
      </c>
      <c r="B414" s="23">
        <v>33</v>
      </c>
      <c r="C414" s="23"/>
      <c r="D414" s="23" t="s">
        <v>8221</v>
      </c>
      <c r="E414" s="23">
        <v>196</v>
      </c>
    </row>
    <row r="415" spans="1:5">
      <c r="A415" s="23" t="s">
        <v>8219</v>
      </c>
      <c r="B415" s="23">
        <v>96</v>
      </c>
      <c r="C415" s="23"/>
      <c r="D415" s="23" t="s">
        <v>8221</v>
      </c>
      <c r="E415" s="23">
        <v>5</v>
      </c>
    </row>
    <row r="416" spans="1:5">
      <c r="A416" s="23" t="s">
        <v>8219</v>
      </c>
      <c r="B416" s="23">
        <v>28</v>
      </c>
      <c r="C416" s="23"/>
      <c r="D416" s="23" t="s">
        <v>8221</v>
      </c>
      <c r="E416" s="23">
        <v>73</v>
      </c>
    </row>
    <row r="417" spans="1:5">
      <c r="A417" s="23" t="s">
        <v>8219</v>
      </c>
      <c r="B417" s="23">
        <v>43</v>
      </c>
      <c r="C417" s="23"/>
      <c r="D417" s="23" t="s">
        <v>8221</v>
      </c>
      <c r="E417" s="23">
        <v>93</v>
      </c>
    </row>
    <row r="418" spans="1:5">
      <c r="A418" s="23" t="s">
        <v>8219</v>
      </c>
      <c r="B418" s="23">
        <v>205</v>
      </c>
      <c r="C418" s="23"/>
      <c r="D418" s="23" t="s">
        <v>8221</v>
      </c>
      <c r="E418" s="23">
        <v>17</v>
      </c>
    </row>
    <row r="419" spans="1:5">
      <c r="A419" s="23" t="s">
        <v>8219</v>
      </c>
      <c r="B419" s="23">
        <v>23</v>
      </c>
      <c r="C419" s="23"/>
      <c r="D419" s="23" t="s">
        <v>8221</v>
      </c>
      <c r="E419" s="23">
        <v>7</v>
      </c>
    </row>
    <row r="420" spans="1:5">
      <c r="A420" s="23" t="s">
        <v>8219</v>
      </c>
      <c r="B420" s="23">
        <v>19</v>
      </c>
      <c r="C420" s="23"/>
      <c r="D420" s="23" t="s">
        <v>8221</v>
      </c>
      <c r="E420" s="23">
        <v>17</v>
      </c>
    </row>
    <row r="421" spans="1:5">
      <c r="A421" s="23" t="s">
        <v>8219</v>
      </c>
      <c r="B421" s="23">
        <v>14</v>
      </c>
      <c r="C421" s="23"/>
      <c r="D421" s="23" t="s">
        <v>8221</v>
      </c>
      <c r="E421" s="23">
        <v>171</v>
      </c>
    </row>
    <row r="422" spans="1:5">
      <c r="A422" s="23" t="s">
        <v>8219</v>
      </c>
      <c r="B422" s="23">
        <v>38</v>
      </c>
      <c r="C422" s="23"/>
      <c r="D422" s="23" t="s">
        <v>8221</v>
      </c>
      <c r="E422" s="23">
        <v>188</v>
      </c>
    </row>
    <row r="423" spans="1:5">
      <c r="A423" s="23" t="s">
        <v>8219</v>
      </c>
      <c r="B423" s="23">
        <v>78</v>
      </c>
      <c r="C423" s="23"/>
      <c r="D423" s="23" t="s">
        <v>8221</v>
      </c>
      <c r="E423" s="23">
        <v>110</v>
      </c>
    </row>
    <row r="424" spans="1:5">
      <c r="A424" s="23" t="s">
        <v>8219</v>
      </c>
      <c r="B424" s="23">
        <v>69</v>
      </c>
      <c r="C424" s="23"/>
      <c r="D424" s="23" t="s">
        <v>8221</v>
      </c>
      <c r="E424" s="23">
        <v>37</v>
      </c>
    </row>
    <row r="425" spans="1:5">
      <c r="A425" s="23" t="s">
        <v>8219</v>
      </c>
      <c r="B425" s="23">
        <v>33</v>
      </c>
      <c r="C425" s="23"/>
      <c r="D425" s="23" t="s">
        <v>8221</v>
      </c>
      <c r="E425" s="23">
        <v>9</v>
      </c>
    </row>
    <row r="426" spans="1:5">
      <c r="A426" s="23" t="s">
        <v>8219</v>
      </c>
      <c r="B426" s="23">
        <v>54</v>
      </c>
      <c r="C426" s="23"/>
      <c r="D426" s="23" t="s">
        <v>8221</v>
      </c>
      <c r="E426" s="23">
        <v>29</v>
      </c>
    </row>
    <row r="427" spans="1:5">
      <c r="A427" s="23" t="s">
        <v>8219</v>
      </c>
      <c r="B427" s="23">
        <v>99</v>
      </c>
      <c r="C427" s="23"/>
      <c r="D427" s="23" t="s">
        <v>8221</v>
      </c>
      <c r="E427" s="23">
        <v>6</v>
      </c>
    </row>
    <row r="428" spans="1:5">
      <c r="A428" s="23" t="s">
        <v>8219</v>
      </c>
      <c r="B428" s="23">
        <v>49</v>
      </c>
      <c r="C428" s="23"/>
      <c r="D428" s="23" t="s">
        <v>8221</v>
      </c>
      <c r="E428" s="23">
        <v>30</v>
      </c>
    </row>
    <row r="429" spans="1:5">
      <c r="A429" s="23" t="s">
        <v>8219</v>
      </c>
      <c r="B429" s="23">
        <v>11</v>
      </c>
      <c r="C429" s="23"/>
      <c r="D429" s="23" t="s">
        <v>8221</v>
      </c>
      <c r="E429" s="23">
        <v>81</v>
      </c>
    </row>
    <row r="430" spans="1:5">
      <c r="A430" s="23" t="s">
        <v>8219</v>
      </c>
      <c r="B430" s="23">
        <v>38</v>
      </c>
      <c r="C430" s="23"/>
      <c r="D430" s="23" t="s">
        <v>8221</v>
      </c>
      <c r="E430" s="23">
        <v>4</v>
      </c>
    </row>
    <row r="431" spans="1:5">
      <c r="A431" s="23" t="s">
        <v>8219</v>
      </c>
      <c r="B431" s="23">
        <v>16</v>
      </c>
      <c r="C431" s="23"/>
      <c r="D431" s="23" t="s">
        <v>8221</v>
      </c>
      <c r="E431" s="23">
        <v>11</v>
      </c>
    </row>
    <row r="432" spans="1:5">
      <c r="A432" s="23" t="s">
        <v>8219</v>
      </c>
      <c r="B432" s="23">
        <v>32</v>
      </c>
      <c r="C432" s="23"/>
      <c r="D432" s="23" t="s">
        <v>8221</v>
      </c>
      <c r="E432" s="23">
        <v>14</v>
      </c>
    </row>
    <row r="433" spans="1:5">
      <c r="A433" s="23" t="s">
        <v>8219</v>
      </c>
      <c r="B433" s="23">
        <v>20</v>
      </c>
      <c r="C433" s="23"/>
      <c r="D433" s="23" t="s">
        <v>8221</v>
      </c>
      <c r="E433" s="23">
        <v>5</v>
      </c>
    </row>
    <row r="434" spans="1:5">
      <c r="A434" s="23" t="s">
        <v>8219</v>
      </c>
      <c r="B434" s="23">
        <v>154</v>
      </c>
      <c r="C434" s="23"/>
      <c r="D434" s="23" t="s">
        <v>8221</v>
      </c>
      <c r="E434" s="23">
        <v>45</v>
      </c>
    </row>
    <row r="435" spans="1:5">
      <c r="A435" s="23" t="s">
        <v>8219</v>
      </c>
      <c r="B435" s="23">
        <v>41</v>
      </c>
      <c r="C435" s="23"/>
      <c r="D435" s="23" t="s">
        <v>8221</v>
      </c>
      <c r="E435" s="23">
        <v>8</v>
      </c>
    </row>
    <row r="436" spans="1:5">
      <c r="A436" s="23" t="s">
        <v>8219</v>
      </c>
      <c r="B436" s="23">
        <v>75</v>
      </c>
      <c r="C436" s="23"/>
      <c r="D436" s="23" t="s">
        <v>8221</v>
      </c>
      <c r="E436" s="23">
        <v>3</v>
      </c>
    </row>
    <row r="437" spans="1:5">
      <c r="A437" s="23" t="s">
        <v>8219</v>
      </c>
      <c r="B437" s="23">
        <v>40</v>
      </c>
      <c r="C437" s="23"/>
      <c r="D437" s="23" t="s">
        <v>8221</v>
      </c>
      <c r="E437" s="23">
        <v>24</v>
      </c>
    </row>
    <row r="438" spans="1:5">
      <c r="A438" s="23" t="s">
        <v>8219</v>
      </c>
      <c r="B438" s="23">
        <v>46</v>
      </c>
      <c r="C438" s="23"/>
      <c r="D438" s="23" t="s">
        <v>8221</v>
      </c>
      <c r="E438" s="23">
        <v>18</v>
      </c>
    </row>
    <row r="439" spans="1:5">
      <c r="A439" s="23" t="s">
        <v>8219</v>
      </c>
      <c r="B439" s="23">
        <v>62</v>
      </c>
      <c r="C439" s="23"/>
      <c r="D439" s="23" t="s">
        <v>8221</v>
      </c>
      <c r="E439" s="23">
        <v>12</v>
      </c>
    </row>
    <row r="440" spans="1:5">
      <c r="A440" s="23" t="s">
        <v>8219</v>
      </c>
      <c r="B440" s="23">
        <v>61</v>
      </c>
      <c r="C440" s="23"/>
      <c r="D440" s="23" t="s">
        <v>8221</v>
      </c>
      <c r="E440" s="23">
        <v>123</v>
      </c>
    </row>
    <row r="441" spans="1:5">
      <c r="A441" s="23" t="s">
        <v>8219</v>
      </c>
      <c r="B441" s="23">
        <v>96</v>
      </c>
      <c r="C441" s="23"/>
      <c r="D441" s="23" t="s">
        <v>8221</v>
      </c>
      <c r="E441" s="23">
        <v>96</v>
      </c>
    </row>
    <row r="442" spans="1:5">
      <c r="A442" s="23" t="s">
        <v>8219</v>
      </c>
      <c r="B442" s="23">
        <v>190</v>
      </c>
      <c r="C442" s="23"/>
      <c r="D442" s="23" t="s">
        <v>8221</v>
      </c>
      <c r="E442" s="23">
        <v>31</v>
      </c>
    </row>
    <row r="443" spans="1:5">
      <c r="A443" s="23" t="s">
        <v>8219</v>
      </c>
      <c r="B443" s="23">
        <v>94</v>
      </c>
      <c r="C443" s="23"/>
      <c r="D443" s="23" t="s">
        <v>8221</v>
      </c>
      <c r="E443" s="23">
        <v>4</v>
      </c>
    </row>
    <row r="444" spans="1:5">
      <c r="A444" s="23" t="s">
        <v>8219</v>
      </c>
      <c r="B444" s="23">
        <v>39</v>
      </c>
      <c r="C444" s="23"/>
      <c r="D444" s="23" t="s">
        <v>8221</v>
      </c>
      <c r="E444" s="23">
        <v>3</v>
      </c>
    </row>
    <row r="445" spans="1:5">
      <c r="A445" s="23" t="s">
        <v>8219</v>
      </c>
      <c r="B445" s="23">
        <v>127</v>
      </c>
      <c r="C445" s="23"/>
      <c r="D445" s="23" t="s">
        <v>8221</v>
      </c>
      <c r="E445" s="23">
        <v>179</v>
      </c>
    </row>
    <row r="446" spans="1:5">
      <c r="A446" s="23" t="s">
        <v>8219</v>
      </c>
      <c r="B446" s="23">
        <v>159</v>
      </c>
      <c r="C446" s="23"/>
      <c r="D446" s="23" t="s">
        <v>8221</v>
      </c>
      <c r="E446" s="23">
        <v>3</v>
      </c>
    </row>
    <row r="447" spans="1:5">
      <c r="A447" s="23" t="s">
        <v>8219</v>
      </c>
      <c r="B447" s="23">
        <v>177</v>
      </c>
      <c r="C447" s="23"/>
      <c r="D447" s="23" t="s">
        <v>8221</v>
      </c>
      <c r="E447" s="23">
        <v>23</v>
      </c>
    </row>
    <row r="448" spans="1:5">
      <c r="A448" s="23" t="s">
        <v>8219</v>
      </c>
      <c r="B448" s="23">
        <v>47</v>
      </c>
      <c r="C448" s="23"/>
      <c r="D448" s="23" t="s">
        <v>8221</v>
      </c>
      <c r="E448" s="23">
        <v>23</v>
      </c>
    </row>
    <row r="449" spans="1:5">
      <c r="A449" s="23" t="s">
        <v>8219</v>
      </c>
      <c r="B449" s="23">
        <v>1</v>
      </c>
      <c r="C449" s="23"/>
      <c r="D449" s="23" t="s">
        <v>8221</v>
      </c>
      <c r="E449" s="23">
        <v>41</v>
      </c>
    </row>
    <row r="450" spans="1:5">
      <c r="A450" s="23" t="s">
        <v>8219</v>
      </c>
      <c r="B450" s="23">
        <v>16</v>
      </c>
      <c r="C450" s="23"/>
      <c r="D450" s="23" t="s">
        <v>8221</v>
      </c>
      <c r="E450" s="23">
        <v>0</v>
      </c>
    </row>
    <row r="451" spans="1:5">
      <c r="A451" s="23" t="s">
        <v>8219</v>
      </c>
      <c r="B451" s="23">
        <v>115</v>
      </c>
      <c r="C451" s="23"/>
      <c r="D451" s="23" t="s">
        <v>8221</v>
      </c>
      <c r="E451" s="23">
        <v>32</v>
      </c>
    </row>
    <row r="452" spans="1:5">
      <c r="A452" s="23" t="s">
        <v>8219</v>
      </c>
      <c r="B452" s="23">
        <v>133</v>
      </c>
      <c r="C452" s="23"/>
      <c r="D452" s="23" t="s">
        <v>8221</v>
      </c>
      <c r="E452" s="23">
        <v>2</v>
      </c>
    </row>
    <row r="453" spans="1:5">
      <c r="A453" s="23" t="s">
        <v>8219</v>
      </c>
      <c r="B453" s="23">
        <v>70</v>
      </c>
      <c r="C453" s="23"/>
      <c r="D453" s="23" t="s">
        <v>8221</v>
      </c>
      <c r="E453" s="23">
        <v>7</v>
      </c>
    </row>
    <row r="454" spans="1:5">
      <c r="A454" s="23" t="s">
        <v>8219</v>
      </c>
      <c r="B454" s="23">
        <v>62</v>
      </c>
      <c r="C454" s="23"/>
      <c r="D454" s="23" t="s">
        <v>8221</v>
      </c>
      <c r="E454" s="23">
        <v>4</v>
      </c>
    </row>
    <row r="455" spans="1:5">
      <c r="A455" s="23" t="s">
        <v>8219</v>
      </c>
      <c r="B455" s="23">
        <v>10</v>
      </c>
      <c r="C455" s="23"/>
      <c r="D455" s="23" t="s">
        <v>8221</v>
      </c>
      <c r="E455" s="23">
        <v>196</v>
      </c>
    </row>
    <row r="456" spans="1:5">
      <c r="A456" s="23" t="s">
        <v>8219</v>
      </c>
      <c r="B456" s="23">
        <v>499</v>
      </c>
      <c r="C456" s="23"/>
      <c r="D456" s="23" t="s">
        <v>8221</v>
      </c>
      <c r="E456" s="23">
        <v>11</v>
      </c>
    </row>
    <row r="457" spans="1:5">
      <c r="A457" s="23" t="s">
        <v>8219</v>
      </c>
      <c r="B457" s="23">
        <v>47</v>
      </c>
      <c r="C457" s="23"/>
      <c r="D457" s="23" t="s">
        <v>8221</v>
      </c>
      <c r="E457" s="23">
        <v>9</v>
      </c>
    </row>
    <row r="458" spans="1:5">
      <c r="A458" s="23" t="s">
        <v>8219</v>
      </c>
      <c r="B458" s="23">
        <v>28</v>
      </c>
      <c r="C458" s="23"/>
      <c r="D458" s="23" t="s">
        <v>8221</v>
      </c>
      <c r="E458" s="23">
        <v>5</v>
      </c>
    </row>
    <row r="459" spans="1:5">
      <c r="A459" s="23" t="s">
        <v>8219</v>
      </c>
      <c r="B459" s="23">
        <v>24</v>
      </c>
      <c r="C459" s="23"/>
      <c r="D459" s="23" t="s">
        <v>8221</v>
      </c>
      <c r="E459" s="23">
        <v>8</v>
      </c>
    </row>
    <row r="460" spans="1:5">
      <c r="A460" s="23" t="s">
        <v>8219</v>
      </c>
      <c r="B460" s="23">
        <v>76</v>
      </c>
      <c r="C460" s="23"/>
      <c r="D460" s="23" t="s">
        <v>8221</v>
      </c>
      <c r="E460" s="23">
        <v>229</v>
      </c>
    </row>
    <row r="461" spans="1:5">
      <c r="A461" s="23" t="s">
        <v>8219</v>
      </c>
      <c r="B461" s="23">
        <v>98</v>
      </c>
      <c r="C461" s="23"/>
      <c r="D461" s="23" t="s">
        <v>8221</v>
      </c>
      <c r="E461" s="23">
        <v>40</v>
      </c>
    </row>
    <row r="462" spans="1:5">
      <c r="A462" s="23" t="s">
        <v>8219</v>
      </c>
      <c r="B462" s="23">
        <v>30</v>
      </c>
      <c r="C462" s="23"/>
      <c r="D462" s="23" t="s">
        <v>8221</v>
      </c>
      <c r="E462" s="23">
        <v>123</v>
      </c>
    </row>
    <row r="463" spans="1:5">
      <c r="A463" s="23" t="s">
        <v>8219</v>
      </c>
      <c r="B463" s="23">
        <v>478</v>
      </c>
      <c r="C463" s="23"/>
      <c r="D463" s="23" t="s">
        <v>8221</v>
      </c>
      <c r="E463" s="23">
        <v>5</v>
      </c>
    </row>
    <row r="464" spans="1:5">
      <c r="A464" s="23" t="s">
        <v>8219</v>
      </c>
      <c r="B464" s="23">
        <v>74</v>
      </c>
      <c r="C464" s="23"/>
      <c r="D464" s="23" t="s">
        <v>8221</v>
      </c>
      <c r="E464" s="23">
        <v>148</v>
      </c>
    </row>
    <row r="465" spans="1:5">
      <c r="A465" s="23" t="s">
        <v>8219</v>
      </c>
      <c r="B465" s="23">
        <v>131</v>
      </c>
      <c r="C465" s="23"/>
      <c r="D465" s="23" t="s">
        <v>8221</v>
      </c>
      <c r="E465" s="23">
        <v>10</v>
      </c>
    </row>
    <row r="466" spans="1:5">
      <c r="A466" s="23" t="s">
        <v>8219</v>
      </c>
      <c r="B466" s="23">
        <v>61</v>
      </c>
      <c r="C466" s="23"/>
      <c r="D466" s="23" t="s">
        <v>8221</v>
      </c>
      <c r="E466" s="23">
        <v>4</v>
      </c>
    </row>
    <row r="467" spans="1:5">
      <c r="A467" s="23" t="s">
        <v>8219</v>
      </c>
      <c r="B467" s="23">
        <v>1071</v>
      </c>
      <c r="C467" s="23"/>
      <c r="D467" s="23" t="s">
        <v>8221</v>
      </c>
      <c r="E467" s="23">
        <v>21</v>
      </c>
    </row>
    <row r="468" spans="1:5">
      <c r="A468" s="23" t="s">
        <v>8219</v>
      </c>
      <c r="B468" s="23">
        <v>122</v>
      </c>
      <c r="C468" s="23"/>
      <c r="D468" s="23" t="s">
        <v>8221</v>
      </c>
      <c r="E468" s="23">
        <v>2</v>
      </c>
    </row>
    <row r="469" spans="1:5">
      <c r="A469" s="23" t="s">
        <v>8219</v>
      </c>
      <c r="B469" s="23">
        <v>111</v>
      </c>
      <c r="C469" s="23"/>
      <c r="D469" s="23" t="s">
        <v>8221</v>
      </c>
      <c r="E469" s="23">
        <v>0</v>
      </c>
    </row>
    <row r="470" spans="1:5">
      <c r="A470" s="23" t="s">
        <v>8219</v>
      </c>
      <c r="B470" s="23">
        <v>255</v>
      </c>
      <c r="C470" s="23"/>
      <c r="D470" s="23" t="s">
        <v>8221</v>
      </c>
      <c r="E470" s="23">
        <v>4</v>
      </c>
    </row>
    <row r="471" spans="1:5">
      <c r="A471" s="23" t="s">
        <v>8219</v>
      </c>
      <c r="B471" s="23">
        <v>141</v>
      </c>
      <c r="C471" s="23"/>
      <c r="D471" s="23" t="s">
        <v>8221</v>
      </c>
      <c r="E471" s="23">
        <v>1</v>
      </c>
    </row>
    <row r="472" spans="1:5">
      <c r="A472" s="23" t="s">
        <v>8219</v>
      </c>
      <c r="B472" s="23">
        <v>159</v>
      </c>
      <c r="C472" s="23"/>
      <c r="D472" s="23" t="s">
        <v>8221</v>
      </c>
      <c r="E472" s="23">
        <v>30</v>
      </c>
    </row>
    <row r="473" spans="1:5">
      <c r="A473" s="23" t="s">
        <v>8219</v>
      </c>
      <c r="B473" s="23">
        <v>99</v>
      </c>
      <c r="C473" s="23"/>
      <c r="D473" s="23" t="s">
        <v>8221</v>
      </c>
      <c r="E473" s="23">
        <v>3</v>
      </c>
    </row>
    <row r="474" spans="1:5">
      <c r="A474" s="23" t="s">
        <v>8219</v>
      </c>
      <c r="B474" s="23">
        <v>96</v>
      </c>
      <c r="C474" s="23"/>
      <c r="D474" s="23" t="s">
        <v>8221</v>
      </c>
      <c r="E474" s="23">
        <v>975</v>
      </c>
    </row>
    <row r="475" spans="1:5">
      <c r="A475" s="23" t="s">
        <v>8219</v>
      </c>
      <c r="B475" s="23">
        <v>27</v>
      </c>
      <c r="C475" s="23"/>
      <c r="D475" s="23" t="s">
        <v>8221</v>
      </c>
      <c r="E475" s="23">
        <v>167</v>
      </c>
    </row>
    <row r="476" spans="1:5">
      <c r="A476" s="23" t="s">
        <v>8219</v>
      </c>
      <c r="B476" s="23">
        <v>166</v>
      </c>
      <c r="C476" s="23"/>
      <c r="D476" s="23" t="s">
        <v>8221</v>
      </c>
      <c r="E476" s="23">
        <v>5</v>
      </c>
    </row>
    <row r="477" spans="1:5">
      <c r="A477" s="23" t="s">
        <v>8219</v>
      </c>
      <c r="B477" s="23">
        <v>76</v>
      </c>
      <c r="C477" s="23"/>
      <c r="D477" s="23" t="s">
        <v>8221</v>
      </c>
      <c r="E477" s="23">
        <v>18</v>
      </c>
    </row>
    <row r="478" spans="1:5">
      <c r="A478" s="23" t="s">
        <v>8219</v>
      </c>
      <c r="B478" s="23">
        <v>211</v>
      </c>
      <c r="C478" s="23"/>
      <c r="D478" s="23" t="s">
        <v>8221</v>
      </c>
      <c r="E478" s="23">
        <v>98</v>
      </c>
    </row>
    <row r="479" spans="1:5">
      <c r="A479" s="23" t="s">
        <v>8219</v>
      </c>
      <c r="B479" s="23">
        <v>21</v>
      </c>
      <c r="C479" s="23"/>
      <c r="D479" s="23" t="s">
        <v>8221</v>
      </c>
      <c r="E479" s="23">
        <v>4</v>
      </c>
    </row>
    <row r="480" spans="1:5">
      <c r="A480" s="23" t="s">
        <v>8219</v>
      </c>
      <c r="B480" s="23">
        <v>61</v>
      </c>
      <c r="C480" s="23"/>
      <c r="D480" s="23" t="s">
        <v>8221</v>
      </c>
      <c r="E480" s="23">
        <v>3</v>
      </c>
    </row>
    <row r="481" spans="1:5">
      <c r="A481" s="23" t="s">
        <v>8219</v>
      </c>
      <c r="B481" s="23">
        <v>30</v>
      </c>
      <c r="C481" s="23"/>
      <c r="D481" s="23" t="s">
        <v>8221</v>
      </c>
      <c r="E481" s="23">
        <v>1</v>
      </c>
    </row>
    <row r="482" spans="1:5">
      <c r="A482" s="23" t="s">
        <v>8219</v>
      </c>
      <c r="B482" s="23">
        <v>375</v>
      </c>
      <c r="C482" s="23"/>
      <c r="D482" s="23" t="s">
        <v>8221</v>
      </c>
      <c r="E482" s="23">
        <v>0</v>
      </c>
    </row>
    <row r="483" spans="1:5">
      <c r="A483" s="23" t="s">
        <v>8219</v>
      </c>
      <c r="B483" s="23">
        <v>111</v>
      </c>
      <c r="C483" s="23"/>
      <c r="D483" s="23" t="s">
        <v>8221</v>
      </c>
      <c r="E483" s="23">
        <v>9</v>
      </c>
    </row>
    <row r="484" spans="1:5">
      <c r="A484" s="23" t="s">
        <v>8219</v>
      </c>
      <c r="B484" s="23">
        <v>123</v>
      </c>
      <c r="C484" s="23"/>
      <c r="D484" s="23" t="s">
        <v>8221</v>
      </c>
      <c r="E484" s="23">
        <v>2</v>
      </c>
    </row>
    <row r="485" spans="1:5">
      <c r="A485" s="23" t="s">
        <v>8219</v>
      </c>
      <c r="B485" s="23">
        <v>70</v>
      </c>
      <c r="C485" s="23"/>
      <c r="D485" s="23" t="s">
        <v>8221</v>
      </c>
      <c r="E485" s="23">
        <v>0</v>
      </c>
    </row>
    <row r="486" spans="1:5">
      <c r="A486" s="23" t="s">
        <v>8219</v>
      </c>
      <c r="B486" s="23">
        <v>85</v>
      </c>
      <c r="C486" s="23"/>
      <c r="D486" s="23" t="s">
        <v>8221</v>
      </c>
      <c r="E486" s="23">
        <v>147</v>
      </c>
    </row>
    <row r="487" spans="1:5">
      <c r="A487" s="23" t="s">
        <v>8219</v>
      </c>
      <c r="B487" s="23">
        <v>86</v>
      </c>
      <c r="C487" s="23"/>
      <c r="D487" s="23" t="s">
        <v>8221</v>
      </c>
      <c r="E487" s="23">
        <v>49</v>
      </c>
    </row>
    <row r="488" spans="1:5">
      <c r="A488" s="23" t="s">
        <v>8219</v>
      </c>
      <c r="B488" s="23">
        <v>13</v>
      </c>
      <c r="C488" s="23"/>
      <c r="D488" s="23" t="s">
        <v>8221</v>
      </c>
      <c r="E488" s="23">
        <v>1</v>
      </c>
    </row>
    <row r="489" spans="1:5">
      <c r="A489" s="23" t="s">
        <v>8219</v>
      </c>
      <c r="B489" s="23">
        <v>33</v>
      </c>
      <c r="C489" s="23"/>
      <c r="D489" s="23" t="s">
        <v>8221</v>
      </c>
      <c r="E489" s="23">
        <v>2</v>
      </c>
    </row>
    <row r="490" spans="1:5">
      <c r="A490" s="23" t="s">
        <v>8219</v>
      </c>
      <c r="B490" s="23">
        <v>15</v>
      </c>
      <c r="C490" s="23"/>
      <c r="D490" s="23" t="s">
        <v>8221</v>
      </c>
      <c r="E490" s="23">
        <v>7</v>
      </c>
    </row>
    <row r="491" spans="1:5">
      <c r="A491" s="23" t="s">
        <v>8219</v>
      </c>
      <c r="B491" s="23">
        <v>273</v>
      </c>
      <c r="C491" s="23"/>
      <c r="D491" s="23" t="s">
        <v>8221</v>
      </c>
      <c r="E491" s="23">
        <v>4</v>
      </c>
    </row>
    <row r="492" spans="1:5">
      <c r="A492" s="23" t="s">
        <v>8219</v>
      </c>
      <c r="B492" s="23">
        <v>714</v>
      </c>
      <c r="C492" s="23"/>
      <c r="D492" s="23" t="s">
        <v>8221</v>
      </c>
      <c r="E492" s="23">
        <v>27</v>
      </c>
    </row>
    <row r="493" spans="1:5">
      <c r="A493" s="23" t="s">
        <v>8219</v>
      </c>
      <c r="B493" s="23">
        <v>170</v>
      </c>
      <c r="C493" s="23"/>
      <c r="D493" s="23" t="s">
        <v>8221</v>
      </c>
      <c r="E493" s="23">
        <v>94</v>
      </c>
    </row>
    <row r="494" spans="1:5">
      <c r="A494" s="23" t="s">
        <v>8219</v>
      </c>
      <c r="B494" s="23">
        <v>512</v>
      </c>
      <c r="C494" s="23"/>
      <c r="D494" s="23" t="s">
        <v>8221</v>
      </c>
      <c r="E494" s="23">
        <v>29</v>
      </c>
    </row>
    <row r="495" spans="1:5">
      <c r="A495" s="23" t="s">
        <v>8219</v>
      </c>
      <c r="B495" s="23">
        <v>314</v>
      </c>
      <c r="C495" s="23"/>
      <c r="D495" s="23" t="s">
        <v>8221</v>
      </c>
      <c r="E495" s="23">
        <v>7</v>
      </c>
    </row>
    <row r="496" spans="1:5">
      <c r="A496" s="23" t="s">
        <v>8219</v>
      </c>
      <c r="B496" s="23">
        <v>167</v>
      </c>
      <c r="C496" s="23"/>
      <c r="D496" s="23" t="s">
        <v>8221</v>
      </c>
      <c r="E496" s="23">
        <v>22</v>
      </c>
    </row>
    <row r="497" spans="1:5">
      <c r="A497" s="23" t="s">
        <v>8219</v>
      </c>
      <c r="B497" s="23">
        <v>9</v>
      </c>
      <c r="C497" s="23"/>
      <c r="D497" s="23" t="s">
        <v>8221</v>
      </c>
      <c r="E497" s="23">
        <v>1</v>
      </c>
    </row>
    <row r="498" spans="1:5">
      <c r="A498" s="23" t="s">
        <v>8219</v>
      </c>
      <c r="B498" s="23">
        <v>103</v>
      </c>
      <c r="C498" s="23"/>
      <c r="D498" s="23" t="s">
        <v>8221</v>
      </c>
      <c r="E498" s="23">
        <v>10</v>
      </c>
    </row>
    <row r="499" spans="1:5">
      <c r="A499" s="23" t="s">
        <v>8219</v>
      </c>
      <c r="B499" s="23">
        <v>111</v>
      </c>
      <c r="C499" s="23"/>
      <c r="D499" s="23" t="s">
        <v>8221</v>
      </c>
      <c r="E499" s="23">
        <v>6</v>
      </c>
    </row>
    <row r="500" spans="1:5">
      <c r="A500" s="23" t="s">
        <v>8219</v>
      </c>
      <c r="B500" s="23">
        <v>271</v>
      </c>
      <c r="C500" s="23"/>
      <c r="D500" s="23" t="s">
        <v>8221</v>
      </c>
      <c r="E500" s="23">
        <v>24</v>
      </c>
    </row>
    <row r="501" spans="1:5">
      <c r="A501" s="23" t="s">
        <v>8219</v>
      </c>
      <c r="B501" s="23">
        <v>101</v>
      </c>
      <c r="C501" s="23"/>
      <c r="D501" s="23" t="s">
        <v>8221</v>
      </c>
      <c r="E501" s="23">
        <v>15</v>
      </c>
    </row>
    <row r="502" spans="1:5">
      <c r="A502" s="23" t="s">
        <v>8219</v>
      </c>
      <c r="B502" s="23">
        <v>57</v>
      </c>
      <c r="C502" s="23"/>
      <c r="D502" s="23" t="s">
        <v>8221</v>
      </c>
      <c r="E502" s="23">
        <v>37</v>
      </c>
    </row>
    <row r="503" spans="1:5">
      <c r="A503" s="23" t="s">
        <v>8219</v>
      </c>
      <c r="B503" s="23">
        <v>62</v>
      </c>
      <c r="C503" s="23"/>
      <c r="D503" s="23" t="s">
        <v>8221</v>
      </c>
      <c r="E503" s="23">
        <v>20</v>
      </c>
    </row>
    <row r="504" spans="1:5">
      <c r="A504" s="23" t="s">
        <v>8219</v>
      </c>
      <c r="B504" s="23">
        <v>32</v>
      </c>
      <c r="C504" s="23"/>
      <c r="D504" s="23" t="s">
        <v>8221</v>
      </c>
      <c r="E504" s="23">
        <v>7</v>
      </c>
    </row>
    <row r="505" spans="1:5">
      <c r="A505" s="23" t="s">
        <v>8219</v>
      </c>
      <c r="B505" s="23">
        <v>141</v>
      </c>
      <c r="C505" s="23"/>
      <c r="D505" s="23" t="s">
        <v>8221</v>
      </c>
      <c r="E505" s="23">
        <v>0</v>
      </c>
    </row>
    <row r="506" spans="1:5">
      <c r="A506" s="23" t="s">
        <v>8219</v>
      </c>
      <c r="B506" s="23">
        <v>75</v>
      </c>
      <c r="C506" s="23"/>
      <c r="D506" s="23" t="s">
        <v>8221</v>
      </c>
      <c r="E506" s="23">
        <v>21</v>
      </c>
    </row>
    <row r="507" spans="1:5">
      <c r="A507" s="23" t="s">
        <v>8219</v>
      </c>
      <c r="B507" s="23">
        <v>46</v>
      </c>
      <c r="C507" s="23"/>
      <c r="D507" s="23" t="s">
        <v>8221</v>
      </c>
      <c r="E507" s="23">
        <v>3</v>
      </c>
    </row>
    <row r="508" spans="1:5">
      <c r="A508" s="23" t="s">
        <v>8219</v>
      </c>
      <c r="B508" s="23">
        <v>103</v>
      </c>
      <c r="C508" s="23"/>
      <c r="D508" s="23" t="s">
        <v>8221</v>
      </c>
      <c r="E508" s="23">
        <v>11</v>
      </c>
    </row>
    <row r="509" spans="1:5">
      <c r="A509" s="23" t="s">
        <v>8219</v>
      </c>
      <c r="B509" s="23">
        <v>6</v>
      </c>
      <c r="C509" s="23"/>
      <c r="D509" s="23" t="s">
        <v>8221</v>
      </c>
      <c r="E509" s="23">
        <v>1</v>
      </c>
    </row>
    <row r="510" spans="1:5">
      <c r="A510" s="23" t="s">
        <v>8219</v>
      </c>
      <c r="B510" s="23">
        <v>83</v>
      </c>
      <c r="C510" s="23"/>
      <c r="D510" s="23" t="s">
        <v>8221</v>
      </c>
      <c r="E510" s="23">
        <v>312</v>
      </c>
    </row>
    <row r="511" spans="1:5">
      <c r="A511" s="23" t="s">
        <v>8219</v>
      </c>
      <c r="B511" s="23">
        <v>108</v>
      </c>
      <c r="C511" s="23"/>
      <c r="D511" s="23" t="s">
        <v>8221</v>
      </c>
      <c r="E511" s="23">
        <v>1</v>
      </c>
    </row>
    <row r="512" spans="1:5">
      <c r="A512" s="23" t="s">
        <v>8219</v>
      </c>
      <c r="B512" s="23">
        <v>25</v>
      </c>
      <c r="C512" s="23"/>
      <c r="D512" s="23" t="s">
        <v>8221</v>
      </c>
      <c r="E512" s="23">
        <v>3</v>
      </c>
    </row>
    <row r="513" spans="1:5">
      <c r="A513" s="23" t="s">
        <v>8219</v>
      </c>
      <c r="B513" s="23">
        <v>549</v>
      </c>
      <c r="C513" s="23"/>
      <c r="D513" s="23" t="s">
        <v>8221</v>
      </c>
      <c r="E513" s="23">
        <v>4</v>
      </c>
    </row>
    <row r="514" spans="1:5">
      <c r="A514" s="23" t="s">
        <v>8219</v>
      </c>
      <c r="B514" s="23">
        <v>222</v>
      </c>
      <c r="C514" s="23"/>
      <c r="D514" s="23" t="s">
        <v>8221</v>
      </c>
      <c r="E514" s="23">
        <v>10</v>
      </c>
    </row>
    <row r="515" spans="1:5">
      <c r="A515" s="23" t="s">
        <v>8219</v>
      </c>
      <c r="B515" s="23">
        <v>183</v>
      </c>
      <c r="C515" s="23"/>
      <c r="D515" s="23" t="s">
        <v>8221</v>
      </c>
      <c r="E515" s="23">
        <v>8</v>
      </c>
    </row>
    <row r="516" spans="1:5">
      <c r="A516" s="23" t="s">
        <v>8219</v>
      </c>
      <c r="B516" s="23">
        <v>89</v>
      </c>
      <c r="C516" s="23"/>
      <c r="D516" s="23" t="s">
        <v>8221</v>
      </c>
      <c r="E516" s="23">
        <v>3</v>
      </c>
    </row>
    <row r="517" spans="1:5">
      <c r="A517" s="23" t="s">
        <v>8219</v>
      </c>
      <c r="B517" s="23">
        <v>253</v>
      </c>
      <c r="C517" s="23"/>
      <c r="D517" s="23" t="s">
        <v>8221</v>
      </c>
      <c r="E517" s="23">
        <v>1</v>
      </c>
    </row>
    <row r="518" spans="1:5">
      <c r="A518" s="23" t="s">
        <v>8219</v>
      </c>
      <c r="B518" s="23">
        <v>140</v>
      </c>
      <c r="C518" s="23"/>
      <c r="D518" s="23" t="s">
        <v>8221</v>
      </c>
      <c r="E518" s="23">
        <v>0</v>
      </c>
    </row>
    <row r="519" spans="1:5">
      <c r="A519" s="23" t="s">
        <v>8219</v>
      </c>
      <c r="B519" s="23">
        <v>103</v>
      </c>
      <c r="C519" s="23"/>
      <c r="D519" s="23" t="s">
        <v>8221</v>
      </c>
      <c r="E519" s="23">
        <v>5</v>
      </c>
    </row>
    <row r="520" spans="1:5">
      <c r="A520" s="23" t="s">
        <v>8219</v>
      </c>
      <c r="B520" s="23">
        <v>138</v>
      </c>
      <c r="C520" s="23"/>
      <c r="D520" s="23" t="s">
        <v>8221</v>
      </c>
      <c r="E520" s="23">
        <v>0</v>
      </c>
    </row>
    <row r="521" spans="1:5">
      <c r="A521" s="23" t="s">
        <v>8219</v>
      </c>
      <c r="B521" s="23">
        <v>191</v>
      </c>
      <c r="C521" s="23"/>
      <c r="D521" s="23" t="s">
        <v>8221</v>
      </c>
      <c r="E521" s="23">
        <v>3</v>
      </c>
    </row>
    <row r="522" spans="1:5">
      <c r="A522" s="23" t="s">
        <v>8219</v>
      </c>
      <c r="B522" s="23">
        <v>45</v>
      </c>
      <c r="C522" s="23"/>
      <c r="D522" s="23" t="s">
        <v>8221</v>
      </c>
      <c r="E522" s="23">
        <v>7</v>
      </c>
    </row>
    <row r="523" spans="1:5">
      <c r="A523" s="23" t="s">
        <v>8219</v>
      </c>
      <c r="B523" s="23">
        <v>17</v>
      </c>
      <c r="C523" s="23"/>
      <c r="D523" s="23" t="s">
        <v>8221</v>
      </c>
      <c r="E523" s="23">
        <v>0</v>
      </c>
    </row>
    <row r="524" spans="1:5">
      <c r="A524" s="23" t="s">
        <v>8219</v>
      </c>
      <c r="B524" s="23">
        <v>31</v>
      </c>
      <c r="C524" s="23"/>
      <c r="D524" s="23" t="s">
        <v>8221</v>
      </c>
      <c r="E524" s="23">
        <v>2</v>
      </c>
    </row>
    <row r="525" spans="1:5">
      <c r="A525" s="23" t="s">
        <v>8219</v>
      </c>
      <c r="B525" s="23">
        <v>50</v>
      </c>
      <c r="C525" s="23"/>
      <c r="D525" s="23" t="s">
        <v>8221</v>
      </c>
      <c r="E525" s="23">
        <v>23</v>
      </c>
    </row>
    <row r="526" spans="1:5">
      <c r="A526" s="23" t="s">
        <v>8219</v>
      </c>
      <c r="B526" s="23">
        <v>59</v>
      </c>
      <c r="C526" s="23"/>
      <c r="D526" s="23" t="s">
        <v>8221</v>
      </c>
      <c r="E526" s="23">
        <v>1</v>
      </c>
    </row>
    <row r="527" spans="1:5">
      <c r="A527" s="23" t="s">
        <v>8219</v>
      </c>
      <c r="B527" s="23">
        <v>81</v>
      </c>
      <c r="C527" s="23"/>
      <c r="D527" s="23" t="s">
        <v>8221</v>
      </c>
      <c r="E527" s="23">
        <v>2</v>
      </c>
    </row>
    <row r="528" spans="1:5">
      <c r="A528" s="23" t="s">
        <v>8219</v>
      </c>
      <c r="B528" s="23">
        <v>508</v>
      </c>
      <c r="C528" s="23"/>
      <c r="D528" s="23" t="s">
        <v>8221</v>
      </c>
      <c r="E528" s="23">
        <v>3</v>
      </c>
    </row>
    <row r="529" spans="1:5">
      <c r="A529" s="23" t="s">
        <v>8219</v>
      </c>
      <c r="B529" s="23">
        <v>74</v>
      </c>
      <c r="C529" s="23"/>
      <c r="D529" s="23" t="s">
        <v>8221</v>
      </c>
      <c r="E529" s="23">
        <v>0</v>
      </c>
    </row>
    <row r="530" spans="1:5">
      <c r="A530" s="23" t="s">
        <v>8219</v>
      </c>
      <c r="B530" s="23">
        <v>141</v>
      </c>
      <c r="C530" s="23"/>
      <c r="D530" s="23" t="s">
        <v>8221</v>
      </c>
      <c r="E530" s="23">
        <v>13</v>
      </c>
    </row>
    <row r="531" spans="1:5">
      <c r="A531" s="23" t="s">
        <v>8219</v>
      </c>
      <c r="B531" s="23">
        <v>711</v>
      </c>
      <c r="C531" s="23"/>
      <c r="D531" s="23" t="s">
        <v>8221</v>
      </c>
      <c r="E531" s="23">
        <v>1</v>
      </c>
    </row>
    <row r="532" spans="1:5">
      <c r="A532" s="23" t="s">
        <v>8219</v>
      </c>
      <c r="B532" s="23">
        <v>141</v>
      </c>
      <c r="C532" s="23"/>
      <c r="D532" s="23" t="s">
        <v>8221</v>
      </c>
      <c r="E532" s="23">
        <v>1</v>
      </c>
    </row>
    <row r="533" spans="1:5">
      <c r="A533" s="23" t="s">
        <v>8219</v>
      </c>
      <c r="B533" s="23">
        <v>109</v>
      </c>
      <c r="C533" s="23"/>
      <c r="D533" s="23" t="s">
        <v>8221</v>
      </c>
      <c r="E533" s="23">
        <v>1</v>
      </c>
    </row>
    <row r="534" spans="1:5">
      <c r="A534" s="23" t="s">
        <v>8219</v>
      </c>
      <c r="B534" s="23">
        <v>361</v>
      </c>
      <c r="C534" s="23"/>
      <c r="D534" s="23" t="s">
        <v>8221</v>
      </c>
      <c r="E534" s="23">
        <v>6</v>
      </c>
    </row>
    <row r="535" spans="1:5">
      <c r="A535" s="23" t="s">
        <v>8219</v>
      </c>
      <c r="B535" s="23">
        <v>176</v>
      </c>
      <c r="C535" s="23"/>
      <c r="D535" s="23" t="s">
        <v>8221</v>
      </c>
      <c r="E535" s="23">
        <v>39</v>
      </c>
    </row>
    <row r="536" spans="1:5">
      <c r="A536" s="23" t="s">
        <v>8219</v>
      </c>
      <c r="B536" s="23">
        <v>670</v>
      </c>
      <c r="C536" s="23"/>
      <c r="D536" s="23" t="s">
        <v>8221</v>
      </c>
      <c r="E536" s="23">
        <v>4</v>
      </c>
    </row>
    <row r="537" spans="1:5">
      <c r="A537" s="23" t="s">
        <v>8219</v>
      </c>
      <c r="B537" s="23">
        <v>96</v>
      </c>
      <c r="C537" s="23"/>
      <c r="D537" s="23" t="s">
        <v>8221</v>
      </c>
      <c r="E537" s="23">
        <v>1</v>
      </c>
    </row>
    <row r="538" spans="1:5">
      <c r="A538" s="23" t="s">
        <v>8219</v>
      </c>
      <c r="B538" s="23">
        <v>74</v>
      </c>
      <c r="C538" s="23"/>
      <c r="D538" s="23" t="s">
        <v>8221</v>
      </c>
      <c r="E538" s="23">
        <v>0</v>
      </c>
    </row>
    <row r="539" spans="1:5">
      <c r="A539" s="23" t="s">
        <v>8219</v>
      </c>
      <c r="B539" s="23">
        <v>52</v>
      </c>
      <c r="C539" s="23"/>
      <c r="D539" s="23" t="s">
        <v>8221</v>
      </c>
      <c r="E539" s="23">
        <v>0</v>
      </c>
    </row>
    <row r="540" spans="1:5">
      <c r="A540" s="23" t="s">
        <v>8219</v>
      </c>
      <c r="B540" s="23">
        <v>105</v>
      </c>
      <c r="C540" s="23"/>
      <c r="D540" s="23" t="s">
        <v>8221</v>
      </c>
      <c r="E540" s="23">
        <v>0</v>
      </c>
    </row>
    <row r="541" spans="1:5">
      <c r="A541" s="23" t="s">
        <v>8219</v>
      </c>
      <c r="B541" s="23">
        <v>41</v>
      </c>
      <c r="C541" s="23"/>
      <c r="D541" s="23" t="s">
        <v>8221</v>
      </c>
      <c r="E541" s="23">
        <v>8</v>
      </c>
    </row>
    <row r="542" spans="1:5">
      <c r="A542" s="23" t="s">
        <v>8219</v>
      </c>
      <c r="B542" s="23">
        <v>34</v>
      </c>
      <c r="C542" s="23"/>
      <c r="D542" s="23" t="s">
        <v>8221</v>
      </c>
      <c r="E542" s="23">
        <v>0</v>
      </c>
    </row>
    <row r="543" spans="1:5">
      <c r="A543" s="23" t="s">
        <v>8219</v>
      </c>
      <c r="B543" s="23">
        <v>66</v>
      </c>
      <c r="C543" s="23"/>
      <c r="D543" s="23" t="s">
        <v>8221</v>
      </c>
      <c r="E543" s="23">
        <v>1</v>
      </c>
    </row>
    <row r="544" spans="1:5">
      <c r="A544" s="23" t="s">
        <v>8219</v>
      </c>
      <c r="B544" s="23">
        <v>50</v>
      </c>
      <c r="C544" s="23"/>
      <c r="D544" s="23" t="s">
        <v>8221</v>
      </c>
      <c r="E544" s="23">
        <v>12</v>
      </c>
    </row>
    <row r="545" spans="1:5">
      <c r="A545" s="23" t="s">
        <v>8219</v>
      </c>
      <c r="B545" s="23">
        <v>159</v>
      </c>
      <c r="C545" s="23"/>
      <c r="D545" s="23" t="s">
        <v>8221</v>
      </c>
      <c r="E545" s="23">
        <v>0</v>
      </c>
    </row>
    <row r="546" spans="1:5">
      <c r="A546" s="23" t="s">
        <v>8219</v>
      </c>
      <c r="B546" s="23">
        <v>182</v>
      </c>
      <c r="C546" s="23"/>
      <c r="D546" s="23" t="s">
        <v>8221</v>
      </c>
      <c r="E546" s="23">
        <v>3</v>
      </c>
    </row>
    <row r="547" spans="1:5">
      <c r="A547" s="23" t="s">
        <v>8219</v>
      </c>
      <c r="B547" s="23">
        <v>206</v>
      </c>
      <c r="C547" s="23"/>
      <c r="D547" s="23" t="s">
        <v>8221</v>
      </c>
      <c r="E547" s="23">
        <v>2</v>
      </c>
    </row>
    <row r="548" spans="1:5">
      <c r="A548" s="23" t="s">
        <v>8219</v>
      </c>
      <c r="B548" s="23">
        <v>169</v>
      </c>
      <c r="C548" s="23"/>
      <c r="D548" s="23" t="s">
        <v>8221</v>
      </c>
      <c r="E548" s="23">
        <v>6</v>
      </c>
    </row>
    <row r="549" spans="1:5">
      <c r="A549" s="23" t="s">
        <v>8219</v>
      </c>
      <c r="B549" s="23">
        <v>31</v>
      </c>
      <c r="C549" s="23"/>
      <c r="D549" s="23" t="s">
        <v>8221</v>
      </c>
      <c r="E549" s="23">
        <v>0</v>
      </c>
    </row>
    <row r="550" spans="1:5">
      <c r="A550" s="23" t="s">
        <v>8219</v>
      </c>
      <c r="B550" s="23">
        <v>28</v>
      </c>
      <c r="C550" s="23"/>
      <c r="D550" s="23" t="s">
        <v>8221</v>
      </c>
      <c r="E550" s="23">
        <v>15</v>
      </c>
    </row>
    <row r="551" spans="1:5">
      <c r="A551" s="23" t="s">
        <v>8219</v>
      </c>
      <c r="B551" s="23">
        <v>54</v>
      </c>
      <c r="C551" s="23"/>
      <c r="D551" s="23" t="s">
        <v>8221</v>
      </c>
      <c r="E551" s="23">
        <v>1</v>
      </c>
    </row>
    <row r="552" spans="1:5">
      <c r="A552" s="23" t="s">
        <v>8219</v>
      </c>
      <c r="B552" s="23">
        <v>467</v>
      </c>
      <c r="C552" s="23"/>
      <c r="D552" s="23" t="s">
        <v>8221</v>
      </c>
      <c r="E552" s="23">
        <v>3</v>
      </c>
    </row>
    <row r="553" spans="1:5">
      <c r="A553" s="23" t="s">
        <v>8219</v>
      </c>
      <c r="B553" s="23">
        <v>389</v>
      </c>
      <c r="C553" s="23"/>
      <c r="D553" s="23" t="s">
        <v>8221</v>
      </c>
      <c r="E553" s="23">
        <v>8</v>
      </c>
    </row>
    <row r="554" spans="1:5">
      <c r="A554" s="23" t="s">
        <v>8219</v>
      </c>
      <c r="B554" s="23">
        <v>68</v>
      </c>
      <c r="C554" s="23"/>
      <c r="D554" s="23" t="s">
        <v>8221</v>
      </c>
      <c r="E554" s="23">
        <v>0</v>
      </c>
    </row>
    <row r="555" spans="1:5">
      <c r="A555" s="23" t="s">
        <v>8219</v>
      </c>
      <c r="B555" s="23">
        <v>413</v>
      </c>
      <c r="C555" s="23"/>
      <c r="D555" s="23" t="s">
        <v>8221</v>
      </c>
      <c r="E555" s="23">
        <v>3</v>
      </c>
    </row>
    <row r="556" spans="1:5">
      <c r="A556" s="23" t="s">
        <v>8219</v>
      </c>
      <c r="B556" s="23">
        <v>190</v>
      </c>
      <c r="C556" s="23"/>
      <c r="D556" s="23" t="s">
        <v>8221</v>
      </c>
      <c r="E556" s="23">
        <v>3</v>
      </c>
    </row>
    <row r="557" spans="1:5">
      <c r="A557" s="23" t="s">
        <v>8219</v>
      </c>
      <c r="B557" s="23">
        <v>189</v>
      </c>
      <c r="C557" s="23"/>
      <c r="D557" s="23" t="s">
        <v>8221</v>
      </c>
      <c r="E557" s="23">
        <v>0</v>
      </c>
    </row>
    <row r="558" spans="1:5">
      <c r="A558" s="23" t="s">
        <v>8219</v>
      </c>
      <c r="B558" s="23">
        <v>130</v>
      </c>
      <c r="C558" s="23"/>
      <c r="D558" s="23" t="s">
        <v>8221</v>
      </c>
      <c r="E558" s="23">
        <v>19</v>
      </c>
    </row>
    <row r="559" spans="1:5">
      <c r="A559" s="23" t="s">
        <v>8219</v>
      </c>
      <c r="B559" s="23">
        <v>74</v>
      </c>
      <c r="C559" s="23"/>
      <c r="D559" s="23" t="s">
        <v>8221</v>
      </c>
      <c r="E559" s="23">
        <v>0</v>
      </c>
    </row>
    <row r="560" spans="1:5">
      <c r="A560" s="23" t="s">
        <v>8219</v>
      </c>
      <c r="B560" s="23">
        <v>274</v>
      </c>
      <c r="C560" s="23"/>
      <c r="D560" s="23" t="s">
        <v>8221</v>
      </c>
      <c r="E560" s="23">
        <v>2</v>
      </c>
    </row>
    <row r="561" spans="1:5">
      <c r="A561" s="23" t="s">
        <v>8219</v>
      </c>
      <c r="B561" s="23">
        <v>22</v>
      </c>
      <c r="C561" s="23"/>
      <c r="D561" s="23" t="s">
        <v>8221</v>
      </c>
      <c r="E561" s="23">
        <v>0</v>
      </c>
    </row>
    <row r="562" spans="1:5">
      <c r="A562" s="23" t="s">
        <v>8219</v>
      </c>
      <c r="B562" s="23">
        <v>31</v>
      </c>
      <c r="C562" s="23"/>
      <c r="D562" s="23" t="s">
        <v>8221</v>
      </c>
      <c r="E562" s="23">
        <v>0</v>
      </c>
    </row>
    <row r="563" spans="1:5">
      <c r="A563" s="23" t="s">
        <v>8219</v>
      </c>
      <c r="B563" s="23">
        <v>63</v>
      </c>
      <c r="C563" s="23"/>
      <c r="D563" s="23" t="s">
        <v>8221</v>
      </c>
      <c r="E563" s="23">
        <v>25</v>
      </c>
    </row>
    <row r="564" spans="1:5">
      <c r="A564" s="23" t="s">
        <v>8219</v>
      </c>
      <c r="B564" s="23">
        <v>20</v>
      </c>
      <c r="C564" s="23"/>
      <c r="D564" s="23" t="s">
        <v>8221</v>
      </c>
      <c r="E564" s="23">
        <v>8</v>
      </c>
    </row>
    <row r="565" spans="1:5">
      <c r="A565" s="23" t="s">
        <v>8219</v>
      </c>
      <c r="B565" s="23">
        <v>25</v>
      </c>
      <c r="C565" s="23"/>
      <c r="D565" s="23" t="s">
        <v>8221</v>
      </c>
      <c r="E565" s="23">
        <v>16</v>
      </c>
    </row>
    <row r="566" spans="1:5">
      <c r="A566" s="23" t="s">
        <v>8219</v>
      </c>
      <c r="B566" s="23">
        <v>61</v>
      </c>
      <c r="C566" s="23"/>
      <c r="D566" s="23" t="s">
        <v>8221</v>
      </c>
      <c r="E566" s="23">
        <v>3</v>
      </c>
    </row>
    <row r="567" spans="1:5">
      <c r="A567" s="23" t="s">
        <v>8219</v>
      </c>
      <c r="B567" s="23">
        <v>52</v>
      </c>
      <c r="C567" s="23"/>
      <c r="D567" s="23" t="s">
        <v>8221</v>
      </c>
      <c r="E567" s="23">
        <v>3</v>
      </c>
    </row>
    <row r="568" spans="1:5">
      <c r="A568" s="23" t="s">
        <v>8219</v>
      </c>
      <c r="B568" s="23">
        <v>86</v>
      </c>
      <c r="C568" s="23"/>
      <c r="D568" s="23" t="s">
        <v>8221</v>
      </c>
      <c r="E568" s="23">
        <v>2</v>
      </c>
    </row>
    <row r="569" spans="1:5">
      <c r="A569" s="23" t="s">
        <v>8219</v>
      </c>
      <c r="B569" s="23">
        <v>42</v>
      </c>
      <c r="C569" s="23"/>
      <c r="D569" s="23" t="s">
        <v>8221</v>
      </c>
      <c r="E569" s="23">
        <v>1</v>
      </c>
    </row>
    <row r="570" spans="1:5">
      <c r="A570" s="23" t="s">
        <v>8219</v>
      </c>
      <c r="B570" s="23">
        <v>52</v>
      </c>
      <c r="C570" s="23"/>
      <c r="D570" s="23" t="s">
        <v>8221</v>
      </c>
      <c r="E570" s="23">
        <v>0</v>
      </c>
    </row>
    <row r="571" spans="1:5">
      <c r="A571" s="23" t="s">
        <v>8219</v>
      </c>
      <c r="B571" s="23">
        <v>120</v>
      </c>
      <c r="C571" s="23"/>
      <c r="D571" s="23" t="s">
        <v>8221</v>
      </c>
      <c r="E571" s="23">
        <v>1</v>
      </c>
    </row>
    <row r="572" spans="1:5">
      <c r="A572" s="23" t="s">
        <v>8219</v>
      </c>
      <c r="B572" s="23">
        <v>22</v>
      </c>
      <c r="C572" s="23"/>
      <c r="D572" s="23" t="s">
        <v>8221</v>
      </c>
      <c r="E572" s="23">
        <v>19</v>
      </c>
    </row>
    <row r="573" spans="1:5">
      <c r="A573" s="23" t="s">
        <v>8219</v>
      </c>
      <c r="B573" s="23">
        <v>64</v>
      </c>
      <c r="C573" s="23"/>
      <c r="D573" s="23" t="s">
        <v>8221</v>
      </c>
      <c r="E573" s="23">
        <v>9</v>
      </c>
    </row>
    <row r="574" spans="1:5">
      <c r="A574" s="23" t="s">
        <v>8219</v>
      </c>
      <c r="B574" s="23">
        <v>23</v>
      </c>
      <c r="C574" s="23"/>
      <c r="D574" s="23" t="s">
        <v>8221</v>
      </c>
      <c r="E574" s="23">
        <v>1</v>
      </c>
    </row>
    <row r="575" spans="1:5">
      <c r="A575" s="23" t="s">
        <v>8219</v>
      </c>
      <c r="B575" s="23">
        <v>238</v>
      </c>
      <c r="C575" s="23"/>
      <c r="D575" s="23" t="s">
        <v>8221</v>
      </c>
      <c r="E575" s="23">
        <v>0</v>
      </c>
    </row>
    <row r="576" spans="1:5">
      <c r="A576" s="23" t="s">
        <v>8219</v>
      </c>
      <c r="B576" s="23">
        <v>33</v>
      </c>
      <c r="C576" s="23"/>
      <c r="D576" s="23" t="s">
        <v>8221</v>
      </c>
      <c r="E576" s="23">
        <v>1</v>
      </c>
    </row>
    <row r="577" spans="1:5">
      <c r="A577" s="23" t="s">
        <v>8219</v>
      </c>
      <c r="B577" s="23">
        <v>32</v>
      </c>
      <c r="C577" s="23"/>
      <c r="D577" s="23" t="s">
        <v>8221</v>
      </c>
      <c r="E577" s="23">
        <v>5</v>
      </c>
    </row>
    <row r="578" spans="1:5">
      <c r="A578" s="23" t="s">
        <v>8219</v>
      </c>
      <c r="B578" s="23">
        <v>24</v>
      </c>
      <c r="C578" s="23"/>
      <c r="D578" s="23" t="s">
        <v>8221</v>
      </c>
      <c r="E578" s="23">
        <v>85</v>
      </c>
    </row>
    <row r="579" spans="1:5">
      <c r="A579" s="23" t="s">
        <v>8219</v>
      </c>
      <c r="B579" s="23">
        <v>29</v>
      </c>
      <c r="C579" s="23"/>
      <c r="D579" s="23" t="s">
        <v>8221</v>
      </c>
      <c r="E579" s="23">
        <v>3</v>
      </c>
    </row>
    <row r="580" spans="1:5">
      <c r="A580" s="23" t="s">
        <v>8219</v>
      </c>
      <c r="B580" s="23">
        <v>50</v>
      </c>
      <c r="C580" s="23"/>
      <c r="D580" s="23" t="s">
        <v>8221</v>
      </c>
      <c r="E580" s="23">
        <v>4</v>
      </c>
    </row>
    <row r="581" spans="1:5">
      <c r="A581" s="23" t="s">
        <v>8219</v>
      </c>
      <c r="B581" s="23">
        <v>108</v>
      </c>
      <c r="C581" s="23"/>
      <c r="D581" s="23" t="s">
        <v>8221</v>
      </c>
      <c r="E581" s="23">
        <v>3</v>
      </c>
    </row>
    <row r="582" spans="1:5">
      <c r="A582" s="23" t="s">
        <v>8219</v>
      </c>
      <c r="B582" s="23">
        <v>139</v>
      </c>
      <c r="C582" s="23"/>
      <c r="D582" s="23" t="s">
        <v>8221</v>
      </c>
      <c r="E582" s="23">
        <v>5</v>
      </c>
    </row>
    <row r="583" spans="1:5">
      <c r="A583" s="23" t="s">
        <v>8219</v>
      </c>
      <c r="B583" s="23">
        <v>7</v>
      </c>
      <c r="C583" s="23"/>
      <c r="D583" s="23" t="s">
        <v>8221</v>
      </c>
      <c r="E583" s="23">
        <v>17</v>
      </c>
    </row>
    <row r="584" spans="1:5">
      <c r="A584" s="23" t="s">
        <v>8219</v>
      </c>
      <c r="B584" s="23">
        <v>149</v>
      </c>
      <c r="C584" s="23"/>
      <c r="D584" s="23" t="s">
        <v>8221</v>
      </c>
      <c r="E584" s="23">
        <v>3</v>
      </c>
    </row>
    <row r="585" spans="1:5">
      <c r="A585" s="23" t="s">
        <v>8219</v>
      </c>
      <c r="B585" s="23">
        <v>31</v>
      </c>
      <c r="C585" s="23"/>
      <c r="D585" s="23" t="s">
        <v>8221</v>
      </c>
      <c r="E585" s="23">
        <v>2</v>
      </c>
    </row>
    <row r="586" spans="1:5">
      <c r="A586" s="23" t="s">
        <v>8219</v>
      </c>
      <c r="B586" s="23">
        <v>26</v>
      </c>
      <c r="C586" s="23"/>
      <c r="D586" s="23" t="s">
        <v>8221</v>
      </c>
      <c r="E586" s="23">
        <v>6</v>
      </c>
    </row>
    <row r="587" spans="1:5">
      <c r="A587" s="23" t="s">
        <v>8219</v>
      </c>
      <c r="B587" s="23">
        <v>172</v>
      </c>
      <c r="C587" s="23"/>
      <c r="D587" s="23" t="s">
        <v>8221</v>
      </c>
      <c r="E587" s="23">
        <v>0</v>
      </c>
    </row>
    <row r="588" spans="1:5">
      <c r="A588" s="23" t="s">
        <v>8219</v>
      </c>
      <c r="B588" s="23">
        <v>78</v>
      </c>
      <c r="C588" s="23"/>
      <c r="D588" s="23" t="s">
        <v>8221</v>
      </c>
      <c r="E588" s="23">
        <v>1</v>
      </c>
    </row>
    <row r="589" spans="1:5">
      <c r="A589" s="23" t="s">
        <v>8219</v>
      </c>
      <c r="B589" s="23">
        <v>120</v>
      </c>
      <c r="C589" s="23"/>
      <c r="D589" s="23" t="s">
        <v>8221</v>
      </c>
      <c r="E589" s="23">
        <v>3</v>
      </c>
    </row>
    <row r="590" spans="1:5">
      <c r="A590" s="23" t="s">
        <v>8219</v>
      </c>
      <c r="B590" s="23">
        <v>227</v>
      </c>
      <c r="C590" s="23"/>
      <c r="D590" s="23" t="s">
        <v>8221</v>
      </c>
      <c r="E590" s="23">
        <v>13</v>
      </c>
    </row>
    <row r="591" spans="1:5">
      <c r="A591" s="23" t="s">
        <v>8219</v>
      </c>
      <c r="B591" s="23">
        <v>42</v>
      </c>
      <c r="C591" s="23"/>
      <c r="D591" s="23" t="s">
        <v>8221</v>
      </c>
      <c r="E591" s="23">
        <v>1</v>
      </c>
    </row>
    <row r="592" spans="1:5">
      <c r="A592" s="23" t="s">
        <v>8219</v>
      </c>
      <c r="B592" s="23">
        <v>64</v>
      </c>
      <c r="C592" s="23"/>
      <c r="D592" s="23" t="s">
        <v>8221</v>
      </c>
      <c r="E592" s="23">
        <v>1</v>
      </c>
    </row>
    <row r="593" spans="1:5">
      <c r="A593" s="23" t="s">
        <v>8219</v>
      </c>
      <c r="B593" s="23">
        <v>121</v>
      </c>
      <c r="C593" s="23"/>
      <c r="D593" s="23" t="s">
        <v>8221</v>
      </c>
      <c r="E593" s="23">
        <v>9</v>
      </c>
    </row>
    <row r="594" spans="1:5">
      <c r="A594" s="23" t="s">
        <v>8219</v>
      </c>
      <c r="B594" s="23">
        <v>87</v>
      </c>
      <c r="C594" s="23"/>
      <c r="D594" s="23" t="s">
        <v>8221</v>
      </c>
      <c r="E594" s="23">
        <v>0</v>
      </c>
    </row>
    <row r="595" spans="1:5">
      <c r="A595" s="23" t="s">
        <v>8219</v>
      </c>
      <c r="B595" s="23">
        <v>65</v>
      </c>
      <c r="C595" s="23"/>
      <c r="D595" s="23" t="s">
        <v>8221</v>
      </c>
      <c r="E595" s="23">
        <v>2</v>
      </c>
    </row>
    <row r="596" spans="1:5">
      <c r="A596" s="23" t="s">
        <v>8219</v>
      </c>
      <c r="B596" s="23">
        <v>49</v>
      </c>
      <c r="C596" s="23"/>
      <c r="D596" s="23" t="s">
        <v>8221</v>
      </c>
      <c r="E596" s="23">
        <v>1</v>
      </c>
    </row>
    <row r="597" spans="1:5">
      <c r="A597" s="23" t="s">
        <v>8219</v>
      </c>
      <c r="B597" s="23">
        <v>19</v>
      </c>
      <c r="C597" s="23"/>
      <c r="D597" s="23" t="s">
        <v>8221</v>
      </c>
      <c r="E597" s="23">
        <v>10</v>
      </c>
    </row>
    <row r="598" spans="1:5">
      <c r="A598" s="23" t="s">
        <v>8219</v>
      </c>
      <c r="B598" s="23">
        <v>81</v>
      </c>
      <c r="C598" s="23"/>
      <c r="D598" s="23" t="s">
        <v>8221</v>
      </c>
      <c r="E598" s="23">
        <v>3</v>
      </c>
    </row>
    <row r="599" spans="1:5">
      <c r="A599" s="23" t="s">
        <v>8219</v>
      </c>
      <c r="B599" s="23">
        <v>264</v>
      </c>
      <c r="C599" s="23"/>
      <c r="D599" s="23" t="s">
        <v>8221</v>
      </c>
      <c r="E599" s="23">
        <v>2</v>
      </c>
    </row>
    <row r="600" spans="1:5">
      <c r="A600" s="23" t="s">
        <v>8219</v>
      </c>
      <c r="B600" s="23">
        <v>25</v>
      </c>
      <c r="C600" s="23"/>
      <c r="D600" s="23" t="s">
        <v>8221</v>
      </c>
      <c r="E600" s="23">
        <v>2</v>
      </c>
    </row>
    <row r="601" spans="1:5">
      <c r="A601" s="23" t="s">
        <v>8219</v>
      </c>
      <c r="B601" s="23">
        <v>5</v>
      </c>
      <c r="C601" s="23"/>
      <c r="D601" s="23" t="s">
        <v>8221</v>
      </c>
      <c r="E601" s="23">
        <v>1</v>
      </c>
    </row>
    <row r="602" spans="1:5">
      <c r="A602" s="23" t="s">
        <v>8219</v>
      </c>
      <c r="B602" s="23">
        <v>144</v>
      </c>
      <c r="C602" s="23"/>
      <c r="D602" s="23" t="s">
        <v>8221</v>
      </c>
      <c r="E602" s="23">
        <v>14</v>
      </c>
    </row>
    <row r="603" spans="1:5">
      <c r="A603" s="23" t="s">
        <v>8219</v>
      </c>
      <c r="B603" s="23">
        <v>92</v>
      </c>
      <c r="C603" s="23"/>
      <c r="D603" s="23" t="s">
        <v>8221</v>
      </c>
      <c r="E603" s="23">
        <v>0</v>
      </c>
    </row>
    <row r="604" spans="1:5">
      <c r="A604" s="23" t="s">
        <v>8219</v>
      </c>
      <c r="B604" s="23">
        <v>147</v>
      </c>
      <c r="C604" s="23"/>
      <c r="D604" s="23" t="s">
        <v>8221</v>
      </c>
      <c r="E604" s="23">
        <v>0</v>
      </c>
    </row>
    <row r="605" spans="1:5">
      <c r="A605" s="23" t="s">
        <v>8219</v>
      </c>
      <c r="B605" s="23">
        <v>90</v>
      </c>
      <c r="C605" s="23"/>
      <c r="D605" s="23" t="s">
        <v>8221</v>
      </c>
      <c r="E605" s="23">
        <v>4</v>
      </c>
    </row>
    <row r="606" spans="1:5">
      <c r="A606" s="23" t="s">
        <v>8219</v>
      </c>
      <c r="B606" s="23">
        <v>87</v>
      </c>
      <c r="C606" s="23"/>
      <c r="D606" s="23" t="s">
        <v>8221</v>
      </c>
      <c r="E606" s="23">
        <v>3</v>
      </c>
    </row>
    <row r="607" spans="1:5">
      <c r="A607" s="23" t="s">
        <v>8219</v>
      </c>
      <c r="B607" s="23">
        <v>406</v>
      </c>
      <c r="C607" s="23"/>
      <c r="D607" s="23" t="s">
        <v>8221</v>
      </c>
      <c r="E607" s="23">
        <v>0</v>
      </c>
    </row>
    <row r="608" spans="1:5">
      <c r="A608" s="23" t="s">
        <v>8219</v>
      </c>
      <c r="B608" s="23">
        <v>20</v>
      </c>
      <c r="C608" s="23"/>
      <c r="D608" s="23" t="s">
        <v>8221</v>
      </c>
      <c r="E608" s="23">
        <v>5</v>
      </c>
    </row>
    <row r="609" spans="1:5">
      <c r="A609" s="23" t="s">
        <v>8219</v>
      </c>
      <c r="B609" s="23">
        <v>70</v>
      </c>
      <c r="C609" s="23"/>
      <c r="D609" s="23" t="s">
        <v>8221</v>
      </c>
      <c r="E609" s="23">
        <v>47</v>
      </c>
    </row>
    <row r="610" spans="1:5">
      <c r="A610" s="23" t="s">
        <v>8219</v>
      </c>
      <c r="B610" s="23">
        <v>16</v>
      </c>
      <c r="C610" s="23"/>
      <c r="D610" s="23" t="s">
        <v>8221</v>
      </c>
      <c r="E610" s="23">
        <v>0</v>
      </c>
    </row>
    <row r="611" spans="1:5">
      <c r="A611" s="23" t="s">
        <v>8219</v>
      </c>
      <c r="B611" s="23">
        <v>52</v>
      </c>
      <c r="C611" s="23"/>
      <c r="D611" s="23" t="s">
        <v>8221</v>
      </c>
      <c r="E611" s="23">
        <v>10</v>
      </c>
    </row>
    <row r="612" spans="1:5">
      <c r="A612" s="23" t="s">
        <v>8219</v>
      </c>
      <c r="B612" s="23">
        <v>66</v>
      </c>
      <c r="C612" s="23"/>
      <c r="D612" s="23" t="s">
        <v>8221</v>
      </c>
      <c r="E612" s="23">
        <v>11</v>
      </c>
    </row>
    <row r="613" spans="1:5">
      <c r="A613" s="23" t="s">
        <v>8219</v>
      </c>
      <c r="B613" s="23">
        <v>109</v>
      </c>
      <c r="C613" s="23"/>
      <c r="D613" s="23" t="s">
        <v>8221</v>
      </c>
      <c r="E613" s="23">
        <v>2</v>
      </c>
    </row>
    <row r="614" spans="1:5">
      <c r="A614" s="23" t="s">
        <v>8219</v>
      </c>
      <c r="B614" s="23">
        <v>168</v>
      </c>
      <c r="C614" s="23"/>
      <c r="D614" s="23" t="s">
        <v>8221</v>
      </c>
      <c r="E614" s="23">
        <v>2</v>
      </c>
    </row>
    <row r="615" spans="1:5">
      <c r="A615" s="23" t="s">
        <v>8219</v>
      </c>
      <c r="B615" s="23">
        <v>31</v>
      </c>
      <c r="C615" s="23"/>
      <c r="D615" s="23" t="s">
        <v>8221</v>
      </c>
      <c r="E615" s="23">
        <v>22</v>
      </c>
    </row>
    <row r="616" spans="1:5">
      <c r="A616" s="23" t="s">
        <v>8219</v>
      </c>
      <c r="B616" s="23">
        <v>133</v>
      </c>
      <c r="C616" s="23"/>
      <c r="D616" s="23" t="s">
        <v>8221</v>
      </c>
      <c r="E616" s="23">
        <v>8</v>
      </c>
    </row>
    <row r="617" spans="1:5">
      <c r="A617" s="23" t="s">
        <v>8219</v>
      </c>
      <c r="B617" s="23">
        <v>151</v>
      </c>
      <c r="C617" s="23"/>
      <c r="D617" s="23" t="s">
        <v>8221</v>
      </c>
      <c r="E617" s="23">
        <v>6</v>
      </c>
    </row>
    <row r="618" spans="1:5">
      <c r="A618" s="23" t="s">
        <v>8219</v>
      </c>
      <c r="B618" s="23">
        <v>5</v>
      </c>
      <c r="C618" s="23"/>
      <c r="D618" s="23" t="s">
        <v>8221</v>
      </c>
      <c r="E618" s="23">
        <v>1</v>
      </c>
    </row>
    <row r="619" spans="1:5">
      <c r="A619" s="23" t="s">
        <v>8219</v>
      </c>
      <c r="B619" s="23">
        <v>73</v>
      </c>
      <c r="C619" s="23"/>
      <c r="D619" s="23" t="s">
        <v>8221</v>
      </c>
      <c r="E619" s="23">
        <v>3</v>
      </c>
    </row>
    <row r="620" spans="1:5">
      <c r="A620" s="23" t="s">
        <v>8219</v>
      </c>
      <c r="B620" s="23">
        <v>148</v>
      </c>
      <c r="C620" s="23"/>
      <c r="D620" s="23" t="s">
        <v>8221</v>
      </c>
      <c r="E620" s="23">
        <v>0</v>
      </c>
    </row>
    <row r="621" spans="1:5">
      <c r="A621" s="23" t="s">
        <v>8219</v>
      </c>
      <c r="B621" s="23">
        <v>93</v>
      </c>
      <c r="C621" s="23"/>
      <c r="D621" s="23" t="s">
        <v>8221</v>
      </c>
      <c r="E621" s="23">
        <v>0</v>
      </c>
    </row>
    <row r="622" spans="1:5">
      <c r="A622" s="23" t="s">
        <v>8219</v>
      </c>
      <c r="B622" s="23">
        <v>63</v>
      </c>
      <c r="C622" s="23"/>
      <c r="D622" s="23" t="s">
        <v>8221</v>
      </c>
      <c r="E622" s="23">
        <v>0</v>
      </c>
    </row>
    <row r="623" spans="1:5">
      <c r="A623" s="23" t="s">
        <v>8219</v>
      </c>
      <c r="B623" s="23">
        <v>134</v>
      </c>
      <c r="C623" s="23"/>
      <c r="D623" s="23" t="s">
        <v>8221</v>
      </c>
      <c r="E623" s="23">
        <v>0</v>
      </c>
    </row>
    <row r="624" spans="1:5">
      <c r="A624" s="23" t="s">
        <v>8219</v>
      </c>
      <c r="B624" s="23">
        <v>14</v>
      </c>
      <c r="C624" s="23"/>
      <c r="D624" s="23" t="s">
        <v>8221</v>
      </c>
      <c r="E624" s="23">
        <v>0</v>
      </c>
    </row>
    <row r="625" spans="1:5">
      <c r="A625" s="23" t="s">
        <v>8219</v>
      </c>
      <c r="B625" s="23">
        <v>78</v>
      </c>
      <c r="C625" s="23"/>
      <c r="D625" s="23" t="s">
        <v>8221</v>
      </c>
      <c r="E625" s="23">
        <v>3</v>
      </c>
    </row>
    <row r="626" spans="1:5">
      <c r="A626" s="23" t="s">
        <v>8219</v>
      </c>
      <c r="B626" s="23">
        <v>112</v>
      </c>
      <c r="C626" s="23"/>
      <c r="D626" s="23" t="s">
        <v>8221</v>
      </c>
      <c r="E626" s="23">
        <v>0</v>
      </c>
    </row>
    <row r="627" spans="1:5">
      <c r="A627" s="23" t="s">
        <v>8219</v>
      </c>
      <c r="B627" s="23">
        <v>34</v>
      </c>
      <c r="C627" s="23"/>
      <c r="D627" s="23" t="s">
        <v>8221</v>
      </c>
      <c r="E627" s="23">
        <v>0</v>
      </c>
    </row>
    <row r="628" spans="1:5">
      <c r="A628" s="23" t="s">
        <v>8219</v>
      </c>
      <c r="B628" s="23">
        <v>19</v>
      </c>
      <c r="C628" s="23"/>
      <c r="D628" s="23" t="s">
        <v>8221</v>
      </c>
      <c r="E628" s="23">
        <v>1</v>
      </c>
    </row>
    <row r="629" spans="1:5">
      <c r="A629" s="23" t="s">
        <v>8219</v>
      </c>
      <c r="B629" s="23">
        <v>13</v>
      </c>
      <c r="C629" s="23"/>
      <c r="D629" s="23" t="s">
        <v>8221</v>
      </c>
      <c r="E629" s="23">
        <v>6</v>
      </c>
    </row>
    <row r="630" spans="1:5">
      <c r="A630" s="23" t="s">
        <v>8219</v>
      </c>
      <c r="B630" s="23">
        <v>104</v>
      </c>
      <c r="C630" s="23"/>
      <c r="D630" s="23" t="s">
        <v>8221</v>
      </c>
      <c r="E630" s="23">
        <v>1</v>
      </c>
    </row>
    <row r="631" spans="1:5">
      <c r="A631" s="23" t="s">
        <v>8219</v>
      </c>
      <c r="B631" s="23">
        <v>52</v>
      </c>
      <c r="C631" s="23"/>
      <c r="D631" s="23" t="s">
        <v>8221</v>
      </c>
      <c r="E631" s="23">
        <v>2</v>
      </c>
    </row>
    <row r="632" spans="1:5">
      <c r="A632" s="23" t="s">
        <v>8219</v>
      </c>
      <c r="B632" s="23">
        <v>17</v>
      </c>
      <c r="C632" s="23"/>
      <c r="D632" s="23" t="s">
        <v>8221</v>
      </c>
      <c r="E632" s="23">
        <v>0</v>
      </c>
    </row>
    <row r="633" spans="1:5">
      <c r="A633" s="23" t="s">
        <v>8219</v>
      </c>
      <c r="B633" s="23">
        <v>82</v>
      </c>
      <c r="C633" s="23"/>
      <c r="D633" s="23" t="s">
        <v>8221</v>
      </c>
      <c r="E633" s="23">
        <v>3</v>
      </c>
    </row>
    <row r="634" spans="1:5">
      <c r="A634" s="23" t="s">
        <v>8219</v>
      </c>
      <c r="B634" s="23">
        <v>73</v>
      </c>
      <c r="C634" s="23"/>
      <c r="D634" s="23" t="s">
        <v>8221</v>
      </c>
      <c r="E634" s="23">
        <v>3</v>
      </c>
    </row>
    <row r="635" spans="1:5">
      <c r="A635" s="23" t="s">
        <v>8219</v>
      </c>
      <c r="B635" s="23">
        <v>158</v>
      </c>
      <c r="C635" s="23"/>
      <c r="D635" s="23" t="s">
        <v>8221</v>
      </c>
      <c r="E635" s="23">
        <v>0</v>
      </c>
    </row>
    <row r="636" spans="1:5">
      <c r="A636" s="23" t="s">
        <v>8219</v>
      </c>
      <c r="B636" s="23">
        <v>65</v>
      </c>
      <c r="C636" s="23"/>
      <c r="D636" s="23" t="s">
        <v>8221</v>
      </c>
      <c r="E636" s="23">
        <v>6</v>
      </c>
    </row>
    <row r="637" spans="1:5">
      <c r="A637" s="23" t="s">
        <v>8219</v>
      </c>
      <c r="B637" s="23">
        <v>184</v>
      </c>
      <c r="C637" s="23"/>
      <c r="D637" s="23" t="s">
        <v>8221</v>
      </c>
      <c r="E637" s="23">
        <v>0</v>
      </c>
    </row>
    <row r="638" spans="1:5">
      <c r="A638" s="23" t="s">
        <v>8219</v>
      </c>
      <c r="B638" s="23">
        <v>34</v>
      </c>
      <c r="C638" s="23"/>
      <c r="D638" s="23" t="s">
        <v>8221</v>
      </c>
      <c r="E638" s="23">
        <v>19</v>
      </c>
    </row>
    <row r="639" spans="1:5">
      <c r="A639" s="23" t="s">
        <v>8219</v>
      </c>
      <c r="B639" s="23">
        <v>240</v>
      </c>
      <c r="C639" s="23"/>
      <c r="D639" s="23" t="s">
        <v>8221</v>
      </c>
      <c r="E639" s="23">
        <v>1</v>
      </c>
    </row>
    <row r="640" spans="1:5">
      <c r="A640" s="23" t="s">
        <v>8219</v>
      </c>
      <c r="B640" s="23">
        <v>113</v>
      </c>
      <c r="C640" s="23"/>
      <c r="D640" s="23" t="s">
        <v>8221</v>
      </c>
      <c r="E640" s="23">
        <v>2</v>
      </c>
    </row>
    <row r="641" spans="1:5">
      <c r="A641" s="23" t="s">
        <v>8219</v>
      </c>
      <c r="B641" s="23">
        <v>66</v>
      </c>
      <c r="C641" s="23"/>
      <c r="D641" s="23" t="s">
        <v>8221</v>
      </c>
      <c r="E641" s="23">
        <v>0</v>
      </c>
    </row>
    <row r="642" spans="1:5">
      <c r="A642" s="23" t="s">
        <v>8219</v>
      </c>
      <c r="B642" s="23">
        <v>340</v>
      </c>
      <c r="C642" s="23"/>
      <c r="D642" s="23" t="s">
        <v>8221</v>
      </c>
      <c r="E642" s="23">
        <v>11</v>
      </c>
    </row>
    <row r="643" spans="1:5">
      <c r="A643" s="23" t="s">
        <v>8219</v>
      </c>
      <c r="B643" s="23">
        <v>150</v>
      </c>
      <c r="C643" s="23"/>
      <c r="D643" s="23" t="s">
        <v>8221</v>
      </c>
      <c r="E643" s="23">
        <v>0</v>
      </c>
    </row>
    <row r="644" spans="1:5">
      <c r="A644" s="23" t="s">
        <v>8219</v>
      </c>
      <c r="B644" s="23">
        <v>25</v>
      </c>
      <c r="C644" s="23"/>
      <c r="D644" s="23" t="s">
        <v>8221</v>
      </c>
      <c r="E644" s="23">
        <v>0</v>
      </c>
    </row>
    <row r="645" spans="1:5">
      <c r="A645" s="23" t="s">
        <v>8219</v>
      </c>
      <c r="B645" s="23">
        <v>234</v>
      </c>
      <c r="C645" s="23"/>
      <c r="D645" s="23" t="s">
        <v>8221</v>
      </c>
      <c r="E645" s="23">
        <v>1</v>
      </c>
    </row>
    <row r="646" spans="1:5">
      <c r="A646" s="23" t="s">
        <v>8219</v>
      </c>
      <c r="B646" s="23">
        <v>2602</v>
      </c>
      <c r="C646" s="23"/>
      <c r="D646" s="23" t="s">
        <v>8221</v>
      </c>
      <c r="E646" s="23">
        <v>3</v>
      </c>
    </row>
    <row r="647" spans="1:5">
      <c r="A647" s="23" t="s">
        <v>8219</v>
      </c>
      <c r="B647" s="23">
        <v>248</v>
      </c>
      <c r="C647" s="23"/>
      <c r="D647" s="23" t="s">
        <v>8221</v>
      </c>
      <c r="E647" s="23">
        <v>1</v>
      </c>
    </row>
    <row r="648" spans="1:5">
      <c r="A648" s="23" t="s">
        <v>8219</v>
      </c>
      <c r="B648" s="23">
        <v>600</v>
      </c>
      <c r="C648" s="23"/>
      <c r="D648" s="23" t="s">
        <v>8221</v>
      </c>
      <c r="E648" s="23">
        <v>15</v>
      </c>
    </row>
    <row r="649" spans="1:5">
      <c r="A649" s="23" t="s">
        <v>8219</v>
      </c>
      <c r="B649" s="23">
        <v>293</v>
      </c>
      <c r="C649" s="23"/>
      <c r="D649" s="23" t="s">
        <v>8221</v>
      </c>
      <c r="E649" s="23">
        <v>2</v>
      </c>
    </row>
    <row r="650" spans="1:5">
      <c r="A650" s="23" t="s">
        <v>8219</v>
      </c>
      <c r="B650" s="23">
        <v>321</v>
      </c>
      <c r="C650" s="23"/>
      <c r="D650" s="23" t="s">
        <v>8221</v>
      </c>
      <c r="E650" s="23">
        <v>1</v>
      </c>
    </row>
    <row r="651" spans="1:5">
      <c r="A651" s="23" t="s">
        <v>8219</v>
      </c>
      <c r="B651" s="23">
        <v>81</v>
      </c>
      <c r="C651" s="23"/>
      <c r="D651" s="23" t="s">
        <v>8221</v>
      </c>
      <c r="E651" s="23">
        <v>1</v>
      </c>
    </row>
    <row r="652" spans="1:5">
      <c r="A652" s="23" t="s">
        <v>8219</v>
      </c>
      <c r="B652" s="23">
        <v>343</v>
      </c>
      <c r="C652" s="23"/>
      <c r="D652" s="23" t="s">
        <v>8221</v>
      </c>
      <c r="E652" s="23">
        <v>0</v>
      </c>
    </row>
    <row r="653" spans="1:5">
      <c r="A653" s="23" t="s">
        <v>8219</v>
      </c>
      <c r="B653" s="23">
        <v>336</v>
      </c>
      <c r="C653" s="23"/>
      <c r="D653" s="23" t="s">
        <v>8221</v>
      </c>
      <c r="E653" s="23">
        <v>1</v>
      </c>
    </row>
    <row r="654" spans="1:5">
      <c r="A654" s="23" t="s">
        <v>8219</v>
      </c>
      <c r="B654" s="23">
        <v>47</v>
      </c>
      <c r="C654" s="23"/>
      <c r="D654" s="23" t="s">
        <v>8221</v>
      </c>
      <c r="E654" s="23">
        <v>11</v>
      </c>
    </row>
    <row r="655" spans="1:5">
      <c r="A655" s="23" t="s">
        <v>8219</v>
      </c>
      <c r="B655" s="23">
        <v>76</v>
      </c>
      <c r="C655" s="23"/>
      <c r="D655" s="23" t="s">
        <v>8221</v>
      </c>
      <c r="E655" s="23">
        <v>0</v>
      </c>
    </row>
    <row r="656" spans="1:5">
      <c r="A656" s="23" t="s">
        <v>8219</v>
      </c>
      <c r="B656" s="23">
        <v>441</v>
      </c>
      <c r="C656" s="23"/>
      <c r="D656" s="23" t="s">
        <v>8221</v>
      </c>
      <c r="E656" s="23">
        <v>1</v>
      </c>
    </row>
    <row r="657" spans="1:5">
      <c r="A657" s="23" t="s">
        <v>8219</v>
      </c>
      <c r="B657" s="23">
        <v>916</v>
      </c>
      <c r="C657" s="23"/>
      <c r="D657" s="23" t="s">
        <v>8221</v>
      </c>
      <c r="E657" s="23">
        <v>6</v>
      </c>
    </row>
    <row r="658" spans="1:5">
      <c r="A658" s="23" t="s">
        <v>8219</v>
      </c>
      <c r="B658" s="23">
        <v>369</v>
      </c>
      <c r="C658" s="23"/>
      <c r="D658" s="23" t="s">
        <v>8221</v>
      </c>
      <c r="E658" s="23">
        <v>7</v>
      </c>
    </row>
    <row r="659" spans="1:5">
      <c r="A659" s="23" t="s">
        <v>8219</v>
      </c>
      <c r="B659" s="23">
        <v>20242</v>
      </c>
      <c r="C659" s="23"/>
      <c r="D659" s="23" t="s">
        <v>8221</v>
      </c>
      <c r="E659" s="23">
        <v>0</v>
      </c>
    </row>
    <row r="660" spans="1:5">
      <c r="A660" s="23" t="s">
        <v>8219</v>
      </c>
      <c r="B660" s="23">
        <v>71</v>
      </c>
      <c r="C660" s="23"/>
      <c r="D660" s="23" t="s">
        <v>8221</v>
      </c>
      <c r="E660" s="23">
        <v>16</v>
      </c>
    </row>
    <row r="661" spans="1:5">
      <c r="A661" s="23" t="s">
        <v>8219</v>
      </c>
      <c r="B661" s="23">
        <v>635</v>
      </c>
      <c r="C661" s="23"/>
      <c r="D661" s="23" t="s">
        <v>8221</v>
      </c>
      <c r="E661" s="23">
        <v>0</v>
      </c>
    </row>
    <row r="662" spans="1:5">
      <c r="A662" s="23" t="s">
        <v>8219</v>
      </c>
      <c r="B662" s="23">
        <v>885</v>
      </c>
      <c r="C662" s="23"/>
      <c r="D662" s="23" t="s">
        <v>8221</v>
      </c>
      <c r="E662" s="23">
        <v>0</v>
      </c>
    </row>
    <row r="663" spans="1:5">
      <c r="A663" s="23" t="s">
        <v>8219</v>
      </c>
      <c r="B663" s="23">
        <v>329</v>
      </c>
      <c r="C663" s="23"/>
      <c r="D663" s="23" t="s">
        <v>8221</v>
      </c>
      <c r="E663" s="23">
        <v>0</v>
      </c>
    </row>
    <row r="664" spans="1:5">
      <c r="A664" s="23" t="s">
        <v>8219</v>
      </c>
      <c r="B664" s="23">
        <v>71</v>
      </c>
      <c r="C664" s="23"/>
      <c r="D664" s="23" t="s">
        <v>8221</v>
      </c>
      <c r="E664" s="23">
        <v>12</v>
      </c>
    </row>
    <row r="665" spans="1:5">
      <c r="A665" s="23" t="s">
        <v>8219</v>
      </c>
      <c r="B665" s="23">
        <v>269</v>
      </c>
      <c r="C665" s="23"/>
      <c r="D665" s="23" t="s">
        <v>8221</v>
      </c>
      <c r="E665" s="23">
        <v>1</v>
      </c>
    </row>
    <row r="666" spans="1:5">
      <c r="A666" s="23" t="s">
        <v>8219</v>
      </c>
      <c r="B666" s="23">
        <v>345</v>
      </c>
      <c r="C666" s="23"/>
      <c r="D666" s="23" t="s">
        <v>8221</v>
      </c>
      <c r="E666" s="23">
        <v>3</v>
      </c>
    </row>
    <row r="667" spans="1:5">
      <c r="A667" s="23" t="s">
        <v>8219</v>
      </c>
      <c r="B667" s="23">
        <v>43</v>
      </c>
      <c r="C667" s="23"/>
      <c r="D667" s="23" t="s">
        <v>8221</v>
      </c>
      <c r="E667" s="23">
        <v>1</v>
      </c>
    </row>
    <row r="668" spans="1:5">
      <c r="A668" s="23" t="s">
        <v>8219</v>
      </c>
      <c r="B668" s="23">
        <v>33</v>
      </c>
      <c r="C668" s="23"/>
      <c r="D668" s="23" t="s">
        <v>8221</v>
      </c>
      <c r="E668" s="23">
        <v>4</v>
      </c>
    </row>
    <row r="669" spans="1:5">
      <c r="A669" s="23" t="s">
        <v>8219</v>
      </c>
      <c r="B669" s="23">
        <v>211</v>
      </c>
      <c r="C669" s="23"/>
      <c r="D669" s="23" t="s">
        <v>8221</v>
      </c>
      <c r="E669" s="23">
        <v>1</v>
      </c>
    </row>
    <row r="670" spans="1:5">
      <c r="A670" s="23" t="s">
        <v>8219</v>
      </c>
      <c r="B670" s="23">
        <v>196</v>
      </c>
      <c r="C670" s="23"/>
      <c r="D670" s="23" t="s">
        <v>8221</v>
      </c>
      <c r="E670" s="23">
        <v>3</v>
      </c>
    </row>
    <row r="671" spans="1:5">
      <c r="A671" s="23" t="s">
        <v>8219</v>
      </c>
      <c r="B671" s="23">
        <v>405</v>
      </c>
      <c r="C671" s="23"/>
      <c r="D671" s="23" t="s">
        <v>8221</v>
      </c>
      <c r="E671" s="23">
        <v>1</v>
      </c>
    </row>
    <row r="672" spans="1:5">
      <c r="A672" s="23" t="s">
        <v>8219</v>
      </c>
      <c r="B672" s="23">
        <v>206</v>
      </c>
      <c r="C672" s="23"/>
      <c r="D672" s="23" t="s">
        <v>8221</v>
      </c>
      <c r="E672" s="23">
        <v>0</v>
      </c>
    </row>
    <row r="673" spans="1:5">
      <c r="A673" s="23" t="s">
        <v>8219</v>
      </c>
      <c r="B673" s="23">
        <v>335</v>
      </c>
      <c r="C673" s="23"/>
      <c r="D673" s="23" t="s">
        <v>8221</v>
      </c>
      <c r="E673" s="23">
        <v>12</v>
      </c>
    </row>
    <row r="674" spans="1:5">
      <c r="A674" s="23" t="s">
        <v>8219</v>
      </c>
      <c r="B674" s="23">
        <v>215</v>
      </c>
      <c r="C674" s="23"/>
      <c r="D674" s="23" t="s">
        <v>8221</v>
      </c>
      <c r="E674" s="23">
        <v>0</v>
      </c>
    </row>
    <row r="675" spans="1:5">
      <c r="A675" s="23" t="s">
        <v>8219</v>
      </c>
      <c r="B675" s="23">
        <v>176</v>
      </c>
      <c r="C675" s="23"/>
      <c r="D675" s="23" t="s">
        <v>8221</v>
      </c>
      <c r="E675" s="23">
        <v>1</v>
      </c>
    </row>
    <row r="676" spans="1:5">
      <c r="A676" s="23" t="s">
        <v>8219</v>
      </c>
      <c r="B676" s="23">
        <v>555</v>
      </c>
      <c r="C676" s="23"/>
      <c r="D676" s="23" t="s">
        <v>8221</v>
      </c>
      <c r="E676" s="23">
        <v>0</v>
      </c>
    </row>
    <row r="677" spans="1:5">
      <c r="A677" s="23" t="s">
        <v>8219</v>
      </c>
      <c r="B677" s="23">
        <v>116</v>
      </c>
      <c r="C677" s="23"/>
      <c r="D677" s="23" t="s">
        <v>8221</v>
      </c>
      <c r="E677" s="23">
        <v>0</v>
      </c>
    </row>
    <row r="678" spans="1:5">
      <c r="A678" s="23" t="s">
        <v>8219</v>
      </c>
      <c r="B678" s="23">
        <v>615</v>
      </c>
      <c r="C678" s="23"/>
      <c r="D678" s="23" t="s">
        <v>8221</v>
      </c>
      <c r="E678" s="23">
        <v>2</v>
      </c>
    </row>
    <row r="679" spans="1:5">
      <c r="A679" s="23" t="s">
        <v>8219</v>
      </c>
      <c r="B679" s="23">
        <v>236</v>
      </c>
      <c r="C679" s="23"/>
      <c r="D679" s="23" t="s">
        <v>8221</v>
      </c>
      <c r="E679" s="23">
        <v>92</v>
      </c>
    </row>
    <row r="680" spans="1:5">
      <c r="A680" s="23" t="s">
        <v>8219</v>
      </c>
      <c r="B680" s="23">
        <v>145</v>
      </c>
      <c r="C680" s="23"/>
      <c r="D680" s="23" t="s">
        <v>8221</v>
      </c>
      <c r="E680" s="23">
        <v>0</v>
      </c>
    </row>
    <row r="681" spans="1:5">
      <c r="A681" s="23" t="s">
        <v>8219</v>
      </c>
      <c r="B681" s="23">
        <v>167</v>
      </c>
      <c r="C681" s="23"/>
      <c r="D681" s="23" t="s">
        <v>8221</v>
      </c>
      <c r="E681" s="23">
        <v>3</v>
      </c>
    </row>
    <row r="682" spans="1:5">
      <c r="A682" s="23" t="s">
        <v>8219</v>
      </c>
      <c r="B682" s="23">
        <v>235</v>
      </c>
      <c r="C682" s="23"/>
      <c r="D682" s="23" t="s">
        <v>8221</v>
      </c>
      <c r="E682" s="23">
        <v>10</v>
      </c>
    </row>
    <row r="683" spans="1:5">
      <c r="A683" s="23" t="s">
        <v>8219</v>
      </c>
      <c r="B683" s="23">
        <v>452</v>
      </c>
      <c r="C683" s="23"/>
      <c r="D683" s="23" t="s">
        <v>8221</v>
      </c>
      <c r="E683" s="23">
        <v>7</v>
      </c>
    </row>
    <row r="684" spans="1:5">
      <c r="A684" s="23" t="s">
        <v>8219</v>
      </c>
      <c r="B684" s="23">
        <v>241</v>
      </c>
      <c r="C684" s="23"/>
      <c r="D684" s="23" t="s">
        <v>8221</v>
      </c>
      <c r="E684" s="23">
        <v>3</v>
      </c>
    </row>
    <row r="685" spans="1:5">
      <c r="A685" s="23" t="s">
        <v>8219</v>
      </c>
      <c r="B685" s="23">
        <v>28</v>
      </c>
      <c r="C685" s="23"/>
      <c r="D685" s="23" t="s">
        <v>8221</v>
      </c>
      <c r="E685" s="23">
        <v>0</v>
      </c>
    </row>
    <row r="686" spans="1:5">
      <c r="A686" s="23" t="s">
        <v>8219</v>
      </c>
      <c r="B686" s="23">
        <v>140</v>
      </c>
      <c r="C686" s="23"/>
      <c r="D686" s="23" t="s">
        <v>8221</v>
      </c>
      <c r="E686" s="23">
        <v>1</v>
      </c>
    </row>
    <row r="687" spans="1:5">
      <c r="A687" s="23" t="s">
        <v>8219</v>
      </c>
      <c r="B687" s="23">
        <v>280</v>
      </c>
      <c r="C687" s="23"/>
      <c r="D687" s="23" t="s">
        <v>8221</v>
      </c>
      <c r="E687" s="23">
        <v>0</v>
      </c>
    </row>
    <row r="688" spans="1:5">
      <c r="A688" s="23" t="s">
        <v>8219</v>
      </c>
      <c r="B688" s="23">
        <v>70</v>
      </c>
      <c r="C688" s="23"/>
      <c r="D688" s="23" t="s">
        <v>8221</v>
      </c>
      <c r="E688" s="23">
        <v>9</v>
      </c>
    </row>
    <row r="689" spans="1:5">
      <c r="A689" s="23" t="s">
        <v>8219</v>
      </c>
      <c r="B689" s="23">
        <v>160</v>
      </c>
      <c r="C689" s="23"/>
      <c r="D689" s="23" t="s">
        <v>8221</v>
      </c>
      <c r="E689" s="23">
        <v>2</v>
      </c>
    </row>
    <row r="690" spans="1:5">
      <c r="A690" s="23" t="s">
        <v>8219</v>
      </c>
      <c r="B690" s="23">
        <v>141</v>
      </c>
      <c r="C690" s="23"/>
      <c r="D690" s="23" t="s">
        <v>8221</v>
      </c>
      <c r="E690" s="23">
        <v>1</v>
      </c>
    </row>
    <row r="691" spans="1:5">
      <c r="A691" s="23" t="s">
        <v>8219</v>
      </c>
      <c r="B691" s="23">
        <v>874</v>
      </c>
      <c r="C691" s="23"/>
      <c r="D691" s="23" t="s">
        <v>8221</v>
      </c>
      <c r="E691" s="23">
        <v>2</v>
      </c>
    </row>
    <row r="692" spans="1:5">
      <c r="A692" s="23" t="s">
        <v>8219</v>
      </c>
      <c r="B692" s="23">
        <v>73</v>
      </c>
      <c r="C692" s="23"/>
      <c r="D692" s="23" t="s">
        <v>8221</v>
      </c>
      <c r="E692" s="23">
        <v>11</v>
      </c>
    </row>
    <row r="693" spans="1:5">
      <c r="A693" s="23" t="s">
        <v>8219</v>
      </c>
      <c r="B693" s="23">
        <v>294</v>
      </c>
      <c r="C693" s="23"/>
      <c r="D693" s="23" t="s">
        <v>8221</v>
      </c>
      <c r="E693" s="23">
        <v>0</v>
      </c>
    </row>
    <row r="694" spans="1:5">
      <c r="A694" s="23" t="s">
        <v>8219</v>
      </c>
      <c r="B694" s="23">
        <v>740</v>
      </c>
      <c r="C694" s="23"/>
      <c r="D694" s="23" t="s">
        <v>8221</v>
      </c>
      <c r="E694" s="23">
        <v>0</v>
      </c>
    </row>
    <row r="695" spans="1:5">
      <c r="A695" s="23" t="s">
        <v>8219</v>
      </c>
      <c r="B695" s="23">
        <v>369</v>
      </c>
      <c r="C695" s="23"/>
      <c r="D695" s="23" t="s">
        <v>8221</v>
      </c>
      <c r="E695" s="23">
        <v>9</v>
      </c>
    </row>
    <row r="696" spans="1:5">
      <c r="A696" s="23" t="s">
        <v>8219</v>
      </c>
      <c r="B696" s="23">
        <v>110</v>
      </c>
      <c r="C696" s="23"/>
      <c r="D696" s="23" t="s">
        <v>8221</v>
      </c>
      <c r="E696" s="23">
        <v>0</v>
      </c>
    </row>
    <row r="697" spans="1:5">
      <c r="A697" s="23" t="s">
        <v>8219</v>
      </c>
      <c r="B697" s="23">
        <v>455</v>
      </c>
      <c r="C697" s="23"/>
      <c r="D697" s="23" t="s">
        <v>8221</v>
      </c>
      <c r="E697" s="23">
        <v>4</v>
      </c>
    </row>
    <row r="698" spans="1:5">
      <c r="A698" s="23" t="s">
        <v>8219</v>
      </c>
      <c r="B698" s="23">
        <v>224</v>
      </c>
      <c r="C698" s="23"/>
      <c r="D698" s="23" t="s">
        <v>8221</v>
      </c>
      <c r="E698" s="23">
        <v>1</v>
      </c>
    </row>
    <row r="699" spans="1:5">
      <c r="A699" s="23" t="s">
        <v>8219</v>
      </c>
      <c r="B699" s="23">
        <v>46</v>
      </c>
      <c r="C699" s="23"/>
      <c r="D699" s="23" t="s">
        <v>8221</v>
      </c>
      <c r="E699" s="23">
        <v>2</v>
      </c>
    </row>
    <row r="700" spans="1:5">
      <c r="A700" s="23" t="s">
        <v>8219</v>
      </c>
      <c r="B700" s="23">
        <v>284</v>
      </c>
      <c r="C700" s="23"/>
      <c r="D700" s="23" t="s">
        <v>8221</v>
      </c>
      <c r="E700" s="23">
        <v>0</v>
      </c>
    </row>
    <row r="701" spans="1:5">
      <c r="A701" s="23" t="s">
        <v>8219</v>
      </c>
      <c r="B701" s="23">
        <v>98</v>
      </c>
      <c r="C701" s="23"/>
      <c r="D701" s="23" t="s">
        <v>8221</v>
      </c>
      <c r="E701" s="23">
        <v>1</v>
      </c>
    </row>
    <row r="702" spans="1:5">
      <c r="A702" s="23" t="s">
        <v>8219</v>
      </c>
      <c r="B702" s="23">
        <v>56</v>
      </c>
      <c r="C702" s="23"/>
      <c r="D702" s="23" t="s">
        <v>8221</v>
      </c>
      <c r="E702" s="23">
        <v>17</v>
      </c>
    </row>
    <row r="703" spans="1:5">
      <c r="A703" s="23" t="s">
        <v>8219</v>
      </c>
      <c r="B703" s="23">
        <v>32</v>
      </c>
      <c r="C703" s="23"/>
      <c r="D703" s="23" t="s">
        <v>8221</v>
      </c>
      <c r="E703" s="23">
        <v>2</v>
      </c>
    </row>
    <row r="704" spans="1:5">
      <c r="A704" s="23" t="s">
        <v>8219</v>
      </c>
      <c r="B704" s="23">
        <v>30</v>
      </c>
      <c r="C704" s="23"/>
      <c r="D704" s="23" t="s">
        <v>8221</v>
      </c>
      <c r="E704" s="23">
        <v>3</v>
      </c>
    </row>
    <row r="705" spans="1:5">
      <c r="A705" s="23" t="s">
        <v>8219</v>
      </c>
      <c r="B705" s="23">
        <v>70</v>
      </c>
      <c r="C705" s="23"/>
      <c r="D705" s="23" t="s">
        <v>8221</v>
      </c>
      <c r="E705" s="23">
        <v>41</v>
      </c>
    </row>
    <row r="706" spans="1:5">
      <c r="A706" s="23" t="s">
        <v>8219</v>
      </c>
      <c r="B706" s="23">
        <v>44</v>
      </c>
      <c r="C706" s="23"/>
      <c r="D706" s="23" t="s">
        <v>8221</v>
      </c>
      <c r="E706" s="23">
        <v>2</v>
      </c>
    </row>
    <row r="707" spans="1:5">
      <c r="A707" s="23" t="s">
        <v>8219</v>
      </c>
      <c r="B707" s="23">
        <v>92</v>
      </c>
      <c r="C707" s="23"/>
      <c r="D707" s="23" t="s">
        <v>8221</v>
      </c>
      <c r="E707" s="23">
        <v>3</v>
      </c>
    </row>
    <row r="708" spans="1:5">
      <c r="A708" s="23" t="s">
        <v>8219</v>
      </c>
      <c r="B708" s="23">
        <v>205</v>
      </c>
      <c r="C708" s="23"/>
      <c r="D708" s="23" t="s">
        <v>8221</v>
      </c>
      <c r="E708" s="23">
        <v>8</v>
      </c>
    </row>
    <row r="709" spans="1:5">
      <c r="A709" s="23" t="s">
        <v>8219</v>
      </c>
      <c r="B709" s="23">
        <v>23</v>
      </c>
      <c r="C709" s="23"/>
      <c r="D709" s="23" t="s">
        <v>8221</v>
      </c>
      <c r="E709" s="23">
        <v>0</v>
      </c>
    </row>
    <row r="710" spans="1:5">
      <c r="A710" s="23" t="s">
        <v>8219</v>
      </c>
      <c r="B710" s="23">
        <v>4</v>
      </c>
      <c r="C710" s="23"/>
      <c r="D710" s="23" t="s">
        <v>8221</v>
      </c>
      <c r="E710" s="23">
        <v>1</v>
      </c>
    </row>
    <row r="711" spans="1:5">
      <c r="A711" s="23" t="s">
        <v>8219</v>
      </c>
      <c r="B711" s="23">
        <v>112</v>
      </c>
      <c r="C711" s="23"/>
      <c r="D711" s="23" t="s">
        <v>8221</v>
      </c>
      <c r="E711" s="23">
        <v>3</v>
      </c>
    </row>
    <row r="712" spans="1:5">
      <c r="A712" s="23" t="s">
        <v>8219</v>
      </c>
      <c r="B712" s="23">
        <v>27</v>
      </c>
      <c r="C712" s="23"/>
      <c r="D712" s="23" t="s">
        <v>8221</v>
      </c>
      <c r="E712" s="23">
        <v>4</v>
      </c>
    </row>
    <row r="713" spans="1:5">
      <c r="A713" s="23" t="s">
        <v>8219</v>
      </c>
      <c r="B713" s="23">
        <v>11</v>
      </c>
      <c r="C713" s="23"/>
      <c r="D713" s="23" t="s">
        <v>8221</v>
      </c>
      <c r="E713" s="23">
        <v>9</v>
      </c>
    </row>
    <row r="714" spans="1:5">
      <c r="A714" s="23" t="s">
        <v>8219</v>
      </c>
      <c r="B714" s="23">
        <v>26</v>
      </c>
      <c r="C714" s="23"/>
      <c r="D714" s="23" t="s">
        <v>8221</v>
      </c>
      <c r="E714" s="23">
        <v>16</v>
      </c>
    </row>
    <row r="715" spans="1:5">
      <c r="A715" s="23" t="s">
        <v>8219</v>
      </c>
      <c r="B715" s="23">
        <v>77</v>
      </c>
      <c r="C715" s="23"/>
      <c r="D715" s="23" t="s">
        <v>8221</v>
      </c>
      <c r="E715" s="23">
        <v>1</v>
      </c>
    </row>
    <row r="716" spans="1:5">
      <c r="A716" s="23" t="s">
        <v>8219</v>
      </c>
      <c r="B716" s="23">
        <v>136</v>
      </c>
      <c r="C716" s="23"/>
      <c r="D716" s="23" t="s">
        <v>8221</v>
      </c>
      <c r="E716" s="23">
        <v>7</v>
      </c>
    </row>
    <row r="717" spans="1:5">
      <c r="A717" s="23" t="s">
        <v>8219</v>
      </c>
      <c r="B717" s="23">
        <v>157</v>
      </c>
      <c r="C717" s="23"/>
      <c r="D717" s="23" t="s">
        <v>8221</v>
      </c>
      <c r="E717" s="23">
        <v>0</v>
      </c>
    </row>
    <row r="718" spans="1:5">
      <c r="A718" s="23" t="s">
        <v>8219</v>
      </c>
      <c r="B718" s="23">
        <v>158</v>
      </c>
      <c r="C718" s="23"/>
      <c r="D718" s="23" t="s">
        <v>8221</v>
      </c>
      <c r="E718" s="23">
        <v>0</v>
      </c>
    </row>
    <row r="719" spans="1:5">
      <c r="A719" s="23" t="s">
        <v>8219</v>
      </c>
      <c r="B719" s="23">
        <v>27</v>
      </c>
      <c r="C719" s="23"/>
      <c r="D719" s="23" t="s">
        <v>8221</v>
      </c>
      <c r="E719" s="23">
        <v>0</v>
      </c>
    </row>
    <row r="720" spans="1:5">
      <c r="A720" s="23" t="s">
        <v>8219</v>
      </c>
      <c r="B720" s="23">
        <v>23</v>
      </c>
      <c r="C720" s="23"/>
      <c r="D720" s="23" t="s">
        <v>8221</v>
      </c>
      <c r="E720" s="23">
        <v>0</v>
      </c>
    </row>
    <row r="721" spans="1:5">
      <c r="A721" s="23" t="s">
        <v>8219</v>
      </c>
      <c r="B721" s="23">
        <v>17</v>
      </c>
      <c r="C721" s="23"/>
      <c r="D721" s="23" t="s">
        <v>8221</v>
      </c>
      <c r="E721" s="23">
        <v>0</v>
      </c>
    </row>
    <row r="722" spans="1:5">
      <c r="A722" s="23" t="s">
        <v>8219</v>
      </c>
      <c r="B722" s="23">
        <v>37</v>
      </c>
      <c r="C722" s="23"/>
      <c r="D722" s="23" t="s">
        <v>8221</v>
      </c>
      <c r="E722" s="23">
        <v>1</v>
      </c>
    </row>
    <row r="723" spans="1:5">
      <c r="A723" s="23" t="s">
        <v>8219</v>
      </c>
      <c r="B723" s="23">
        <v>65</v>
      </c>
      <c r="C723" s="23"/>
      <c r="D723" s="23" t="s">
        <v>8221</v>
      </c>
      <c r="E723" s="23">
        <v>2</v>
      </c>
    </row>
    <row r="724" spans="1:5">
      <c r="A724" s="23" t="s">
        <v>8219</v>
      </c>
      <c r="B724" s="23">
        <v>18</v>
      </c>
      <c r="C724" s="23"/>
      <c r="D724" s="23" t="s">
        <v>8221</v>
      </c>
      <c r="E724" s="23">
        <v>1</v>
      </c>
    </row>
    <row r="725" spans="1:5">
      <c r="A725" s="23" t="s">
        <v>8219</v>
      </c>
      <c r="B725" s="23">
        <v>25</v>
      </c>
      <c r="C725" s="23"/>
      <c r="D725" s="23" t="s">
        <v>8221</v>
      </c>
      <c r="E725" s="23">
        <v>15</v>
      </c>
    </row>
    <row r="726" spans="1:5">
      <c r="A726" s="23" t="s">
        <v>8219</v>
      </c>
      <c r="B726" s="23">
        <v>104</v>
      </c>
      <c r="C726" s="23"/>
      <c r="D726" s="23" t="s">
        <v>8221</v>
      </c>
      <c r="E726" s="23">
        <v>1</v>
      </c>
    </row>
    <row r="727" spans="1:5">
      <c r="A727" s="23" t="s">
        <v>8219</v>
      </c>
      <c r="B727" s="23">
        <v>108</v>
      </c>
      <c r="C727" s="23"/>
      <c r="D727" s="23" t="s">
        <v>8221</v>
      </c>
      <c r="E727" s="23">
        <v>1</v>
      </c>
    </row>
    <row r="728" spans="1:5">
      <c r="A728" s="23" t="s">
        <v>8219</v>
      </c>
      <c r="B728" s="23">
        <v>38</v>
      </c>
      <c r="C728" s="23"/>
      <c r="D728" s="23" t="s">
        <v>8221</v>
      </c>
      <c r="E728" s="23">
        <v>0</v>
      </c>
    </row>
    <row r="729" spans="1:5">
      <c r="A729" s="23" t="s">
        <v>8219</v>
      </c>
      <c r="B729" s="23">
        <v>88</v>
      </c>
      <c r="C729" s="23"/>
      <c r="D729" s="23" t="s">
        <v>8221</v>
      </c>
      <c r="E729" s="23">
        <v>39</v>
      </c>
    </row>
    <row r="730" spans="1:5">
      <c r="A730" s="23" t="s">
        <v>8219</v>
      </c>
      <c r="B730" s="23">
        <v>82</v>
      </c>
      <c r="C730" s="23"/>
      <c r="D730" s="23" t="s">
        <v>8221</v>
      </c>
      <c r="E730" s="23">
        <v>103</v>
      </c>
    </row>
    <row r="731" spans="1:5">
      <c r="A731" s="23" t="s">
        <v>8219</v>
      </c>
      <c r="B731" s="23">
        <v>126</v>
      </c>
      <c r="C731" s="23"/>
      <c r="D731" s="23" t="s">
        <v>8221</v>
      </c>
      <c r="E731" s="23">
        <v>0</v>
      </c>
    </row>
    <row r="732" spans="1:5">
      <c r="A732" s="23" t="s">
        <v>8219</v>
      </c>
      <c r="B732" s="23">
        <v>133</v>
      </c>
      <c r="C732" s="23"/>
      <c r="D732" s="23" t="s">
        <v>8221</v>
      </c>
      <c r="E732" s="23">
        <v>39</v>
      </c>
    </row>
    <row r="733" spans="1:5">
      <c r="A733" s="23" t="s">
        <v>8219</v>
      </c>
      <c r="B733" s="23">
        <v>47</v>
      </c>
      <c r="C733" s="23"/>
      <c r="D733" s="23" t="s">
        <v>8221</v>
      </c>
      <c r="E733" s="23">
        <v>15</v>
      </c>
    </row>
    <row r="734" spans="1:5">
      <c r="A734" s="23" t="s">
        <v>8219</v>
      </c>
      <c r="B734" s="23">
        <v>58</v>
      </c>
      <c r="C734" s="23"/>
      <c r="D734" s="23" t="s">
        <v>8221</v>
      </c>
      <c r="E734" s="23">
        <v>22</v>
      </c>
    </row>
    <row r="735" spans="1:5">
      <c r="A735" s="23" t="s">
        <v>8219</v>
      </c>
      <c r="B735" s="23">
        <v>32</v>
      </c>
      <c r="C735" s="23"/>
      <c r="D735" s="23" t="s">
        <v>8221</v>
      </c>
      <c r="E735" s="23">
        <v>92</v>
      </c>
    </row>
    <row r="736" spans="1:5">
      <c r="A736" s="23" t="s">
        <v>8219</v>
      </c>
      <c r="B736" s="23">
        <v>37</v>
      </c>
      <c r="C736" s="23"/>
      <c r="D736" s="23" t="s">
        <v>8221</v>
      </c>
      <c r="E736" s="23">
        <v>25</v>
      </c>
    </row>
    <row r="737" spans="1:5">
      <c r="A737" s="23" t="s">
        <v>8219</v>
      </c>
      <c r="B737" s="23">
        <v>87</v>
      </c>
      <c r="C737" s="23"/>
      <c r="D737" s="23" t="s">
        <v>8221</v>
      </c>
      <c r="E737" s="23">
        <v>19</v>
      </c>
    </row>
    <row r="738" spans="1:5">
      <c r="A738" s="23" t="s">
        <v>8219</v>
      </c>
      <c r="B738" s="23">
        <v>15</v>
      </c>
      <c r="C738" s="23"/>
      <c r="D738" s="23" t="s">
        <v>8221</v>
      </c>
      <c r="E738" s="23">
        <v>19</v>
      </c>
    </row>
    <row r="739" spans="1:5">
      <c r="A739" s="23" t="s">
        <v>8219</v>
      </c>
      <c r="B739" s="23">
        <v>27</v>
      </c>
      <c r="C739" s="23"/>
      <c r="D739" s="23" t="s">
        <v>8221</v>
      </c>
      <c r="E739" s="23">
        <v>13</v>
      </c>
    </row>
    <row r="740" spans="1:5">
      <c r="A740" s="23" t="s">
        <v>8219</v>
      </c>
      <c r="B740" s="23">
        <v>19</v>
      </c>
      <c r="C740" s="23"/>
      <c r="D740" s="23" t="s">
        <v>8221</v>
      </c>
      <c r="E740" s="23">
        <v>124</v>
      </c>
    </row>
    <row r="741" spans="1:5">
      <c r="A741" s="23" t="s">
        <v>8219</v>
      </c>
      <c r="B741" s="23">
        <v>17</v>
      </c>
      <c r="C741" s="23"/>
      <c r="D741" s="23" t="s">
        <v>8221</v>
      </c>
      <c r="E741" s="23">
        <v>4</v>
      </c>
    </row>
    <row r="742" spans="1:5">
      <c r="A742" s="23" t="s">
        <v>8219</v>
      </c>
      <c r="B742" s="23">
        <v>26</v>
      </c>
      <c r="C742" s="23"/>
      <c r="D742" s="23" t="s">
        <v>8221</v>
      </c>
      <c r="E742" s="23">
        <v>10</v>
      </c>
    </row>
    <row r="743" spans="1:5">
      <c r="A743" s="23" t="s">
        <v>8219</v>
      </c>
      <c r="B743" s="23">
        <v>28</v>
      </c>
      <c r="C743" s="23"/>
      <c r="D743" s="23" t="s">
        <v>8221</v>
      </c>
      <c r="E743" s="23">
        <v>15</v>
      </c>
    </row>
    <row r="744" spans="1:5">
      <c r="A744" s="23" t="s">
        <v>8219</v>
      </c>
      <c r="B744" s="23">
        <v>37</v>
      </c>
      <c r="C744" s="23"/>
      <c r="D744" s="23" t="s">
        <v>8221</v>
      </c>
      <c r="E744" s="23">
        <v>38</v>
      </c>
    </row>
    <row r="745" spans="1:5">
      <c r="A745" s="23" t="s">
        <v>8219</v>
      </c>
      <c r="B745" s="23">
        <v>128</v>
      </c>
      <c r="C745" s="23"/>
      <c r="D745" s="23" t="s">
        <v>8221</v>
      </c>
      <c r="E745" s="23">
        <v>152</v>
      </c>
    </row>
    <row r="746" spans="1:5">
      <c r="A746" s="23" t="s">
        <v>8219</v>
      </c>
      <c r="B746" s="23">
        <v>10</v>
      </c>
      <c r="C746" s="23"/>
      <c r="D746" s="23" t="s">
        <v>8221</v>
      </c>
      <c r="E746" s="23">
        <v>24</v>
      </c>
    </row>
    <row r="747" spans="1:5">
      <c r="A747" s="23" t="s">
        <v>8219</v>
      </c>
      <c r="B747" s="23">
        <v>83</v>
      </c>
      <c r="C747" s="23"/>
      <c r="D747" s="23" t="s">
        <v>8221</v>
      </c>
      <c r="E747" s="23">
        <v>76</v>
      </c>
    </row>
    <row r="748" spans="1:5">
      <c r="A748" s="23" t="s">
        <v>8219</v>
      </c>
      <c r="B748" s="23">
        <v>46</v>
      </c>
      <c r="C748" s="23"/>
      <c r="D748" s="23" t="s">
        <v>8221</v>
      </c>
      <c r="E748" s="23">
        <v>185</v>
      </c>
    </row>
    <row r="749" spans="1:5">
      <c r="A749" s="23" t="s">
        <v>8219</v>
      </c>
      <c r="B749" s="23">
        <v>90</v>
      </c>
      <c r="C749" s="23"/>
      <c r="D749" s="23" t="s">
        <v>8221</v>
      </c>
      <c r="E749" s="23">
        <v>33</v>
      </c>
    </row>
    <row r="750" spans="1:5">
      <c r="A750" s="23" t="s">
        <v>8219</v>
      </c>
      <c r="B750" s="23">
        <v>81</v>
      </c>
      <c r="C750" s="23"/>
      <c r="D750" s="23" t="s">
        <v>8221</v>
      </c>
      <c r="E750" s="23">
        <v>108</v>
      </c>
    </row>
    <row r="751" spans="1:5">
      <c r="A751" s="23" t="s">
        <v>8219</v>
      </c>
      <c r="B751" s="23">
        <v>32</v>
      </c>
      <c r="C751" s="23"/>
      <c r="D751" s="23" t="s">
        <v>8221</v>
      </c>
      <c r="E751" s="23">
        <v>29</v>
      </c>
    </row>
    <row r="752" spans="1:5">
      <c r="A752" s="23" t="s">
        <v>8219</v>
      </c>
      <c r="B752" s="23">
        <v>20</v>
      </c>
      <c r="C752" s="23"/>
      <c r="D752" s="23" t="s">
        <v>8221</v>
      </c>
      <c r="E752" s="23">
        <v>24</v>
      </c>
    </row>
    <row r="753" spans="1:5">
      <c r="A753" s="23" t="s">
        <v>8219</v>
      </c>
      <c r="B753" s="23">
        <v>70</v>
      </c>
      <c r="C753" s="23"/>
      <c r="D753" s="23" t="s">
        <v>8221</v>
      </c>
      <c r="E753" s="23">
        <v>4</v>
      </c>
    </row>
    <row r="754" spans="1:5">
      <c r="A754" s="23" t="s">
        <v>8219</v>
      </c>
      <c r="B754" s="23">
        <v>168</v>
      </c>
      <c r="C754" s="23"/>
      <c r="D754" s="23" t="s">
        <v>8221</v>
      </c>
      <c r="E754" s="23">
        <v>4</v>
      </c>
    </row>
    <row r="755" spans="1:5">
      <c r="A755" s="23" t="s">
        <v>8219</v>
      </c>
      <c r="B755" s="23">
        <v>34</v>
      </c>
      <c r="C755" s="23"/>
      <c r="D755" s="23" t="s">
        <v>8221</v>
      </c>
      <c r="E755" s="23">
        <v>15</v>
      </c>
    </row>
    <row r="756" spans="1:5">
      <c r="A756" s="23" t="s">
        <v>8219</v>
      </c>
      <c r="B756" s="23">
        <v>48</v>
      </c>
      <c r="C756" s="23"/>
      <c r="D756" s="23" t="s">
        <v>8221</v>
      </c>
      <c r="E756" s="23">
        <v>4</v>
      </c>
    </row>
    <row r="757" spans="1:5">
      <c r="A757" s="23" t="s">
        <v>8219</v>
      </c>
      <c r="B757" s="23">
        <v>48</v>
      </c>
      <c r="C757" s="23"/>
      <c r="D757" s="23" t="s">
        <v>8221</v>
      </c>
      <c r="E757" s="23">
        <v>139</v>
      </c>
    </row>
    <row r="758" spans="1:5">
      <c r="A758" s="23" t="s">
        <v>8219</v>
      </c>
      <c r="B758" s="23">
        <v>221</v>
      </c>
      <c r="C758" s="23"/>
      <c r="D758" s="23" t="s">
        <v>8221</v>
      </c>
      <c r="E758" s="23">
        <v>2</v>
      </c>
    </row>
    <row r="759" spans="1:5">
      <c r="A759" s="23" t="s">
        <v>8219</v>
      </c>
      <c r="B759" s="23">
        <v>107</v>
      </c>
      <c r="C759" s="23"/>
      <c r="D759" s="23" t="s">
        <v>8221</v>
      </c>
      <c r="E759" s="23">
        <v>18</v>
      </c>
    </row>
    <row r="760" spans="1:5">
      <c r="A760" s="23" t="s">
        <v>8219</v>
      </c>
      <c r="B760" s="23">
        <v>45</v>
      </c>
      <c r="C760" s="23"/>
      <c r="D760" s="23" t="s">
        <v>8221</v>
      </c>
      <c r="E760" s="23">
        <v>81</v>
      </c>
    </row>
    <row r="761" spans="1:5">
      <c r="A761" s="23" t="s">
        <v>8219</v>
      </c>
      <c r="B761" s="23">
        <v>36</v>
      </c>
      <c r="C761" s="23"/>
      <c r="D761" s="23" t="s">
        <v>8221</v>
      </c>
      <c r="E761" s="23">
        <v>86</v>
      </c>
    </row>
    <row r="762" spans="1:5">
      <c r="A762" s="23" t="s">
        <v>8219</v>
      </c>
      <c r="B762" s="23">
        <v>101</v>
      </c>
      <c r="C762" s="23"/>
      <c r="D762" s="23" t="s">
        <v>8221</v>
      </c>
      <c r="E762" s="23">
        <v>140</v>
      </c>
    </row>
    <row r="763" spans="1:5">
      <c r="A763" s="23" t="s">
        <v>8219</v>
      </c>
      <c r="B763" s="23">
        <v>62</v>
      </c>
      <c r="C763" s="23"/>
      <c r="D763" s="23" t="s">
        <v>8221</v>
      </c>
      <c r="E763" s="23">
        <v>37</v>
      </c>
    </row>
    <row r="764" spans="1:5">
      <c r="A764" s="23" t="s">
        <v>8219</v>
      </c>
      <c r="B764" s="23">
        <v>32</v>
      </c>
      <c r="C764" s="23"/>
      <c r="D764" s="23" t="s">
        <v>8221</v>
      </c>
      <c r="E764" s="23">
        <v>6</v>
      </c>
    </row>
    <row r="765" spans="1:5">
      <c r="A765" s="23" t="s">
        <v>8219</v>
      </c>
      <c r="B765" s="23">
        <v>89</v>
      </c>
      <c r="C765" s="23"/>
      <c r="D765" s="23" t="s">
        <v>8221</v>
      </c>
      <c r="E765" s="23">
        <v>113</v>
      </c>
    </row>
    <row r="766" spans="1:5">
      <c r="A766" s="23" t="s">
        <v>8219</v>
      </c>
      <c r="B766" s="23">
        <v>93</v>
      </c>
      <c r="C766" s="23"/>
      <c r="D766" s="23" t="s">
        <v>8221</v>
      </c>
      <c r="E766" s="23">
        <v>37</v>
      </c>
    </row>
    <row r="767" spans="1:5">
      <c r="A767" s="23" t="s">
        <v>8219</v>
      </c>
      <c r="B767" s="23">
        <v>98</v>
      </c>
      <c r="C767" s="23"/>
      <c r="D767" s="23" t="s">
        <v>8221</v>
      </c>
      <c r="E767" s="23">
        <v>18</v>
      </c>
    </row>
    <row r="768" spans="1:5">
      <c r="A768" s="23" t="s">
        <v>8219</v>
      </c>
      <c r="B768" s="23">
        <v>82</v>
      </c>
      <c r="C768" s="23"/>
      <c r="D768" s="23" t="s">
        <v>8221</v>
      </c>
      <c r="E768" s="23">
        <v>75</v>
      </c>
    </row>
    <row r="769" spans="1:5">
      <c r="A769" s="23" t="s">
        <v>8219</v>
      </c>
      <c r="B769" s="23">
        <v>116</v>
      </c>
      <c r="C769" s="23"/>
      <c r="D769" s="23" t="s">
        <v>8221</v>
      </c>
      <c r="E769" s="23">
        <v>52</v>
      </c>
    </row>
    <row r="770" spans="1:5">
      <c r="A770" s="23" t="s">
        <v>8219</v>
      </c>
      <c r="B770" s="23">
        <v>52</v>
      </c>
      <c r="C770" s="23"/>
      <c r="D770" s="23" t="s">
        <v>8221</v>
      </c>
      <c r="E770" s="23">
        <v>122</v>
      </c>
    </row>
    <row r="771" spans="1:5">
      <c r="A771" s="23" t="s">
        <v>8219</v>
      </c>
      <c r="B771" s="23">
        <v>23</v>
      </c>
      <c r="C771" s="23"/>
      <c r="D771" s="23" t="s">
        <v>8221</v>
      </c>
      <c r="E771" s="23">
        <v>8</v>
      </c>
    </row>
    <row r="772" spans="1:5">
      <c r="A772" s="23" t="s">
        <v>8219</v>
      </c>
      <c r="B772" s="23">
        <v>77</v>
      </c>
      <c r="C772" s="23"/>
      <c r="D772" s="23" t="s">
        <v>8221</v>
      </c>
      <c r="E772" s="23">
        <v>8</v>
      </c>
    </row>
    <row r="773" spans="1:5">
      <c r="A773" s="23" t="s">
        <v>8219</v>
      </c>
      <c r="B773" s="23">
        <v>49</v>
      </c>
      <c r="C773" s="23"/>
      <c r="D773" s="23" t="s">
        <v>8221</v>
      </c>
      <c r="E773" s="23">
        <v>96</v>
      </c>
    </row>
    <row r="774" spans="1:5">
      <c r="A774" s="23" t="s">
        <v>8219</v>
      </c>
      <c r="B774" s="23">
        <v>59</v>
      </c>
      <c r="C774" s="23"/>
      <c r="D774" s="23" t="s">
        <v>8221</v>
      </c>
      <c r="E774" s="23">
        <v>9</v>
      </c>
    </row>
    <row r="775" spans="1:5">
      <c r="A775" s="23" t="s">
        <v>8219</v>
      </c>
      <c r="B775" s="23">
        <v>113</v>
      </c>
      <c r="C775" s="23"/>
      <c r="D775" s="23" t="s">
        <v>8221</v>
      </c>
      <c r="E775" s="23">
        <v>2</v>
      </c>
    </row>
    <row r="776" spans="1:5">
      <c r="A776" s="23" t="s">
        <v>8219</v>
      </c>
      <c r="B776" s="23">
        <v>34</v>
      </c>
      <c r="C776" s="23"/>
      <c r="D776" s="23" t="s">
        <v>8221</v>
      </c>
      <c r="E776" s="23">
        <v>26</v>
      </c>
    </row>
    <row r="777" spans="1:5">
      <c r="A777" s="23" t="s">
        <v>8219</v>
      </c>
      <c r="B777" s="23">
        <v>42</v>
      </c>
      <c r="C777" s="23"/>
      <c r="D777" s="23" t="s">
        <v>8221</v>
      </c>
      <c r="E777" s="23">
        <v>23</v>
      </c>
    </row>
    <row r="778" spans="1:5">
      <c r="A778" s="23" t="s">
        <v>8219</v>
      </c>
      <c r="B778" s="23">
        <v>42</v>
      </c>
      <c r="C778" s="23"/>
      <c r="D778" s="23" t="s">
        <v>8221</v>
      </c>
      <c r="E778" s="23">
        <v>0</v>
      </c>
    </row>
    <row r="779" spans="1:5">
      <c r="A779" s="23" t="s">
        <v>8219</v>
      </c>
      <c r="B779" s="23">
        <v>49</v>
      </c>
      <c r="C779" s="23"/>
      <c r="D779" s="23" t="s">
        <v>8221</v>
      </c>
      <c r="E779" s="23">
        <v>140</v>
      </c>
    </row>
    <row r="780" spans="1:5">
      <c r="A780" s="23" t="s">
        <v>8219</v>
      </c>
      <c r="B780" s="23">
        <v>56</v>
      </c>
      <c r="C780" s="23"/>
      <c r="D780" s="23" t="s">
        <v>8221</v>
      </c>
      <c r="E780" s="23">
        <v>0</v>
      </c>
    </row>
    <row r="781" spans="1:5">
      <c r="A781" s="23" t="s">
        <v>8219</v>
      </c>
      <c r="B781" s="23">
        <v>25</v>
      </c>
      <c r="C781" s="23"/>
      <c r="D781" s="23" t="s">
        <v>8221</v>
      </c>
      <c r="E781" s="23">
        <v>6</v>
      </c>
    </row>
    <row r="782" spans="1:5">
      <c r="A782" s="23" t="s">
        <v>8219</v>
      </c>
      <c r="B782" s="23">
        <v>52</v>
      </c>
      <c r="C782" s="23"/>
      <c r="D782" s="23" t="s">
        <v>8221</v>
      </c>
      <c r="E782" s="23">
        <v>100</v>
      </c>
    </row>
    <row r="783" spans="1:5">
      <c r="A783" s="23" t="s">
        <v>8219</v>
      </c>
      <c r="B783" s="23">
        <v>34</v>
      </c>
      <c r="C783" s="23"/>
      <c r="D783" s="23" t="s">
        <v>8221</v>
      </c>
      <c r="E783" s="23">
        <v>0</v>
      </c>
    </row>
    <row r="784" spans="1:5">
      <c r="A784" s="23" t="s">
        <v>8219</v>
      </c>
      <c r="B784" s="23">
        <v>67</v>
      </c>
      <c r="C784" s="23"/>
      <c r="D784" s="23" t="s">
        <v>8221</v>
      </c>
      <c r="E784" s="23">
        <v>4</v>
      </c>
    </row>
    <row r="785" spans="1:5">
      <c r="A785" s="23" t="s">
        <v>8219</v>
      </c>
      <c r="B785" s="23">
        <v>70</v>
      </c>
      <c r="C785" s="23"/>
      <c r="D785" s="23" t="s">
        <v>8221</v>
      </c>
      <c r="E785" s="23">
        <v>8</v>
      </c>
    </row>
    <row r="786" spans="1:5">
      <c r="A786" s="23" t="s">
        <v>8219</v>
      </c>
      <c r="B786" s="23">
        <v>89</v>
      </c>
      <c r="C786" s="23"/>
      <c r="D786" s="23" t="s">
        <v>8221</v>
      </c>
      <c r="E786" s="23">
        <v>0</v>
      </c>
    </row>
    <row r="787" spans="1:5">
      <c r="A787" s="23" t="s">
        <v>8219</v>
      </c>
      <c r="B787" s="23">
        <v>107</v>
      </c>
      <c r="C787" s="23"/>
      <c r="D787" s="23" t="s">
        <v>8221</v>
      </c>
      <c r="E787" s="23">
        <v>16</v>
      </c>
    </row>
    <row r="788" spans="1:5">
      <c r="A788" s="23" t="s">
        <v>8219</v>
      </c>
      <c r="B788" s="23">
        <v>159</v>
      </c>
      <c r="C788" s="23"/>
      <c r="D788" s="23" t="s">
        <v>8221</v>
      </c>
      <c r="E788" s="23">
        <v>2</v>
      </c>
    </row>
    <row r="789" spans="1:5">
      <c r="A789" s="23" t="s">
        <v>8219</v>
      </c>
      <c r="B789" s="23">
        <v>181</v>
      </c>
      <c r="C789" s="23"/>
      <c r="D789" s="23" t="s">
        <v>8221</v>
      </c>
      <c r="E789" s="23">
        <v>48</v>
      </c>
    </row>
    <row r="790" spans="1:5">
      <c r="A790" s="23" t="s">
        <v>8219</v>
      </c>
      <c r="B790" s="23">
        <v>131</v>
      </c>
      <c r="C790" s="23"/>
      <c r="D790" s="23" t="s">
        <v>8221</v>
      </c>
      <c r="E790" s="23">
        <v>2</v>
      </c>
    </row>
    <row r="791" spans="1:5">
      <c r="A791" s="23" t="s">
        <v>8219</v>
      </c>
      <c r="B791" s="23">
        <v>125</v>
      </c>
      <c r="C791" s="23"/>
      <c r="D791" s="23" t="s">
        <v>8221</v>
      </c>
      <c r="E791" s="23">
        <v>2</v>
      </c>
    </row>
    <row r="792" spans="1:5">
      <c r="A792" s="23" t="s">
        <v>8219</v>
      </c>
      <c r="B792" s="23">
        <v>61</v>
      </c>
      <c r="C792" s="23"/>
      <c r="D792" s="23" t="s">
        <v>8221</v>
      </c>
      <c r="E792" s="23">
        <v>1</v>
      </c>
    </row>
    <row r="793" spans="1:5">
      <c r="A793" s="23" t="s">
        <v>8219</v>
      </c>
      <c r="B793" s="23">
        <v>90</v>
      </c>
      <c r="C793" s="23"/>
      <c r="D793" s="23" t="s">
        <v>8221</v>
      </c>
      <c r="E793" s="23">
        <v>17</v>
      </c>
    </row>
    <row r="794" spans="1:5">
      <c r="A794" s="23" t="s">
        <v>8219</v>
      </c>
      <c r="B794" s="23">
        <v>35</v>
      </c>
      <c r="C794" s="23"/>
      <c r="D794" s="23" t="s">
        <v>8221</v>
      </c>
      <c r="E794" s="23">
        <v>0</v>
      </c>
    </row>
    <row r="795" spans="1:5">
      <c r="A795" s="23" t="s">
        <v>8219</v>
      </c>
      <c r="B795" s="23">
        <v>90</v>
      </c>
      <c r="C795" s="23"/>
      <c r="D795" s="23" t="s">
        <v>8221</v>
      </c>
      <c r="E795" s="23">
        <v>11</v>
      </c>
    </row>
    <row r="796" spans="1:5">
      <c r="A796" s="23" t="s">
        <v>8219</v>
      </c>
      <c r="B796" s="23">
        <v>4</v>
      </c>
      <c r="C796" s="23"/>
      <c r="D796" s="23" t="s">
        <v>8221</v>
      </c>
      <c r="E796" s="23">
        <v>95</v>
      </c>
    </row>
    <row r="797" spans="1:5">
      <c r="A797" s="23" t="s">
        <v>8219</v>
      </c>
      <c r="B797" s="23">
        <v>120</v>
      </c>
      <c r="C797" s="23"/>
      <c r="D797" s="23" t="s">
        <v>8221</v>
      </c>
      <c r="E797" s="23">
        <v>13</v>
      </c>
    </row>
    <row r="798" spans="1:5">
      <c r="A798" s="23" t="s">
        <v>8219</v>
      </c>
      <c r="B798" s="23">
        <v>14</v>
      </c>
      <c r="C798" s="23"/>
      <c r="D798" s="23" t="s">
        <v>8221</v>
      </c>
      <c r="E798" s="23">
        <v>2</v>
      </c>
    </row>
    <row r="799" spans="1:5">
      <c r="A799" s="23" t="s">
        <v>8219</v>
      </c>
      <c r="B799" s="23">
        <v>27</v>
      </c>
      <c r="C799" s="23"/>
      <c r="D799" s="23" t="s">
        <v>8221</v>
      </c>
      <c r="E799" s="23">
        <v>2</v>
      </c>
    </row>
    <row r="800" spans="1:5">
      <c r="A800" s="23" t="s">
        <v>8219</v>
      </c>
      <c r="B800" s="23">
        <v>49</v>
      </c>
      <c r="C800" s="23"/>
      <c r="D800" s="23" t="s">
        <v>8221</v>
      </c>
      <c r="E800" s="23">
        <v>3</v>
      </c>
    </row>
    <row r="801" spans="1:5">
      <c r="A801" s="23" t="s">
        <v>8219</v>
      </c>
      <c r="B801" s="23">
        <v>102</v>
      </c>
      <c r="C801" s="23"/>
      <c r="D801" s="23" t="s">
        <v>8221</v>
      </c>
      <c r="E801" s="23">
        <v>0</v>
      </c>
    </row>
    <row r="802" spans="1:5">
      <c r="A802" s="23" t="s">
        <v>8219</v>
      </c>
      <c r="B802" s="23">
        <v>3</v>
      </c>
      <c r="C802" s="23"/>
      <c r="D802" s="23" t="s">
        <v>8221</v>
      </c>
      <c r="E802" s="23">
        <v>0</v>
      </c>
    </row>
    <row r="803" spans="1:5">
      <c r="A803" s="23" t="s">
        <v>8219</v>
      </c>
      <c r="B803" s="23">
        <v>25</v>
      </c>
      <c r="C803" s="23"/>
      <c r="D803" s="23" t="s">
        <v>8221</v>
      </c>
      <c r="E803" s="23">
        <v>0</v>
      </c>
    </row>
    <row r="804" spans="1:5">
      <c r="A804" s="23" t="s">
        <v>8219</v>
      </c>
      <c r="B804" s="23">
        <v>118</v>
      </c>
      <c r="C804" s="23"/>
      <c r="D804" s="23" t="s">
        <v>8221</v>
      </c>
      <c r="E804" s="23">
        <v>2</v>
      </c>
    </row>
    <row r="805" spans="1:5">
      <c r="A805" s="23" t="s">
        <v>8219</v>
      </c>
      <c r="B805" s="23">
        <v>57</v>
      </c>
      <c r="C805" s="23"/>
      <c r="D805" s="23" t="s">
        <v>8221</v>
      </c>
      <c r="E805" s="23">
        <v>24</v>
      </c>
    </row>
    <row r="806" spans="1:5">
      <c r="A806" s="23" t="s">
        <v>8219</v>
      </c>
      <c r="B806" s="23">
        <v>11</v>
      </c>
      <c r="C806" s="23"/>
      <c r="D806" s="23" t="s">
        <v>8221</v>
      </c>
      <c r="E806" s="23">
        <v>25</v>
      </c>
    </row>
    <row r="807" spans="1:5">
      <c r="A807" s="23" t="s">
        <v>8219</v>
      </c>
      <c r="B807" s="23">
        <v>33</v>
      </c>
      <c r="C807" s="23"/>
      <c r="D807" s="23" t="s">
        <v>8221</v>
      </c>
      <c r="E807" s="23">
        <v>3</v>
      </c>
    </row>
    <row r="808" spans="1:5">
      <c r="A808" s="23" t="s">
        <v>8219</v>
      </c>
      <c r="B808" s="23">
        <v>40</v>
      </c>
      <c r="C808" s="23"/>
      <c r="D808" s="23" t="s">
        <v>8221</v>
      </c>
      <c r="E808" s="23">
        <v>41</v>
      </c>
    </row>
    <row r="809" spans="1:5">
      <c r="A809" s="23" t="s">
        <v>8219</v>
      </c>
      <c r="B809" s="23">
        <v>50</v>
      </c>
      <c r="C809" s="23"/>
      <c r="D809" s="23" t="s">
        <v>8221</v>
      </c>
      <c r="E809" s="23">
        <v>2</v>
      </c>
    </row>
    <row r="810" spans="1:5">
      <c r="A810" s="23" t="s">
        <v>8219</v>
      </c>
      <c r="B810" s="23">
        <v>38</v>
      </c>
      <c r="C810" s="23"/>
      <c r="D810" s="23" t="s">
        <v>8221</v>
      </c>
      <c r="E810" s="23">
        <v>4</v>
      </c>
    </row>
    <row r="811" spans="1:5">
      <c r="A811" s="23" t="s">
        <v>8219</v>
      </c>
      <c r="B811" s="23">
        <v>96</v>
      </c>
      <c r="C811" s="23"/>
      <c r="D811" s="23" t="s">
        <v>8221</v>
      </c>
      <c r="E811" s="23">
        <v>99</v>
      </c>
    </row>
    <row r="812" spans="1:5">
      <c r="A812" s="23" t="s">
        <v>8219</v>
      </c>
      <c r="B812" s="23">
        <v>48</v>
      </c>
      <c r="C812" s="23"/>
      <c r="D812" s="23" t="s">
        <v>8221</v>
      </c>
      <c r="E812" s="23">
        <v>4</v>
      </c>
    </row>
    <row r="813" spans="1:5">
      <c r="A813" s="23" t="s">
        <v>8219</v>
      </c>
      <c r="B813" s="23">
        <v>33</v>
      </c>
      <c r="C813" s="23"/>
      <c r="D813" s="23" t="s">
        <v>8221</v>
      </c>
      <c r="E813" s="23">
        <v>4</v>
      </c>
    </row>
    <row r="814" spans="1:5">
      <c r="A814" s="23" t="s">
        <v>8219</v>
      </c>
      <c r="B814" s="23">
        <v>226</v>
      </c>
      <c r="C814" s="23"/>
      <c r="D814" s="23" t="s">
        <v>8221</v>
      </c>
      <c r="E814" s="23">
        <v>38</v>
      </c>
    </row>
    <row r="815" spans="1:5">
      <c r="A815" s="23" t="s">
        <v>8219</v>
      </c>
      <c r="B815" s="23">
        <v>14</v>
      </c>
      <c r="C815" s="23"/>
      <c r="D815" s="23" t="s">
        <v>8221</v>
      </c>
      <c r="E815" s="23">
        <v>285</v>
      </c>
    </row>
    <row r="816" spans="1:5">
      <c r="A816" s="23" t="s">
        <v>8219</v>
      </c>
      <c r="B816" s="23">
        <v>20</v>
      </c>
      <c r="C816" s="23"/>
      <c r="D816" s="23" t="s">
        <v>8221</v>
      </c>
      <c r="E816" s="23">
        <v>1</v>
      </c>
    </row>
    <row r="817" spans="1:5">
      <c r="A817" s="23" t="s">
        <v>8219</v>
      </c>
      <c r="B817" s="23">
        <v>25</v>
      </c>
      <c r="C817" s="23"/>
      <c r="D817" s="23" t="s">
        <v>8221</v>
      </c>
      <c r="E817" s="23">
        <v>42</v>
      </c>
    </row>
    <row r="818" spans="1:5">
      <c r="A818" s="23" t="s">
        <v>8219</v>
      </c>
      <c r="B818" s="23">
        <v>90</v>
      </c>
      <c r="C818" s="23"/>
      <c r="D818" s="23" t="s">
        <v>8221</v>
      </c>
      <c r="E818" s="23">
        <v>26</v>
      </c>
    </row>
    <row r="819" spans="1:5">
      <c r="A819" s="23" t="s">
        <v>8219</v>
      </c>
      <c r="B819" s="23">
        <v>11</v>
      </c>
      <c r="C819" s="23"/>
      <c r="D819" s="23" t="s">
        <v>8221</v>
      </c>
      <c r="E819" s="23">
        <v>2</v>
      </c>
    </row>
    <row r="820" spans="1:5">
      <c r="A820" s="23" t="s">
        <v>8219</v>
      </c>
      <c r="B820" s="23">
        <v>55</v>
      </c>
      <c r="C820" s="23"/>
      <c r="D820" s="23" t="s">
        <v>8221</v>
      </c>
      <c r="E820" s="23">
        <v>4</v>
      </c>
    </row>
    <row r="821" spans="1:5">
      <c r="A821" s="23" t="s">
        <v>8219</v>
      </c>
      <c r="B821" s="23">
        <v>30</v>
      </c>
      <c r="C821" s="23"/>
      <c r="D821" s="23" t="s">
        <v>8221</v>
      </c>
      <c r="E821" s="23">
        <v>6</v>
      </c>
    </row>
    <row r="822" spans="1:5">
      <c r="A822" s="23" t="s">
        <v>8219</v>
      </c>
      <c r="B822" s="23">
        <v>28</v>
      </c>
      <c r="C822" s="23"/>
      <c r="D822" s="23" t="s">
        <v>8221</v>
      </c>
      <c r="E822" s="23">
        <v>70</v>
      </c>
    </row>
    <row r="823" spans="1:5">
      <c r="A823" s="23" t="s">
        <v>8219</v>
      </c>
      <c r="B823" s="23">
        <v>45</v>
      </c>
      <c r="C823" s="23"/>
      <c r="D823" s="23" t="s">
        <v>8221</v>
      </c>
      <c r="E823" s="23">
        <v>9</v>
      </c>
    </row>
    <row r="824" spans="1:5">
      <c r="A824" s="23" t="s">
        <v>8219</v>
      </c>
      <c r="B824" s="23">
        <v>13</v>
      </c>
      <c r="C824" s="23"/>
      <c r="D824" s="23" t="s">
        <v>8221</v>
      </c>
      <c r="E824" s="23">
        <v>8</v>
      </c>
    </row>
    <row r="825" spans="1:5">
      <c r="A825" s="23" t="s">
        <v>8219</v>
      </c>
      <c r="B825" s="23">
        <v>40</v>
      </c>
      <c r="C825" s="23"/>
      <c r="D825" s="23" t="s">
        <v>8221</v>
      </c>
      <c r="E825" s="23">
        <v>105</v>
      </c>
    </row>
    <row r="826" spans="1:5">
      <c r="A826" s="23" t="s">
        <v>8219</v>
      </c>
      <c r="B826" s="23">
        <v>21</v>
      </c>
      <c r="C826" s="23"/>
      <c r="D826" s="23" t="s">
        <v>8221</v>
      </c>
      <c r="E826" s="23">
        <v>12</v>
      </c>
    </row>
    <row r="827" spans="1:5">
      <c r="A827" s="23" t="s">
        <v>8219</v>
      </c>
      <c r="B827" s="23">
        <v>134</v>
      </c>
      <c r="C827" s="23"/>
      <c r="D827" s="23" t="s">
        <v>8221</v>
      </c>
      <c r="E827" s="23">
        <v>0</v>
      </c>
    </row>
    <row r="828" spans="1:5">
      <c r="A828" s="23" t="s">
        <v>8219</v>
      </c>
      <c r="B828" s="23">
        <v>20</v>
      </c>
      <c r="C828" s="23"/>
      <c r="D828" s="23" t="s">
        <v>8221</v>
      </c>
      <c r="E828" s="23">
        <v>16</v>
      </c>
    </row>
    <row r="829" spans="1:5">
      <c r="A829" s="23" t="s">
        <v>8219</v>
      </c>
      <c r="B829" s="23">
        <v>19</v>
      </c>
      <c r="C829" s="23"/>
      <c r="D829" s="23" t="s">
        <v>8221</v>
      </c>
      <c r="E829" s="23">
        <v>7</v>
      </c>
    </row>
    <row r="830" spans="1:5">
      <c r="A830" s="23" t="s">
        <v>8219</v>
      </c>
      <c r="B830" s="23">
        <v>209</v>
      </c>
      <c r="C830" s="23"/>
      <c r="D830" s="23" t="s">
        <v>8221</v>
      </c>
      <c r="E830" s="23">
        <v>4</v>
      </c>
    </row>
    <row r="831" spans="1:5">
      <c r="A831" s="23" t="s">
        <v>8219</v>
      </c>
      <c r="B831" s="23">
        <v>38</v>
      </c>
      <c r="C831" s="23"/>
      <c r="D831" s="23" t="s">
        <v>8221</v>
      </c>
      <c r="E831" s="23">
        <v>1</v>
      </c>
    </row>
    <row r="832" spans="1:5">
      <c r="A832" s="23" t="s">
        <v>8219</v>
      </c>
      <c r="B832" s="23">
        <v>24</v>
      </c>
      <c r="C832" s="23"/>
      <c r="D832" s="23" t="s">
        <v>8221</v>
      </c>
      <c r="E832" s="23">
        <v>28</v>
      </c>
    </row>
    <row r="833" spans="1:5">
      <c r="A833" s="23" t="s">
        <v>8219</v>
      </c>
      <c r="B833" s="23">
        <v>8</v>
      </c>
      <c r="C833" s="23"/>
      <c r="D833" s="23" t="s">
        <v>8221</v>
      </c>
      <c r="E833" s="23">
        <v>1</v>
      </c>
    </row>
    <row r="834" spans="1:5">
      <c r="A834" s="23" t="s">
        <v>8219</v>
      </c>
      <c r="B834" s="23">
        <v>179</v>
      </c>
      <c r="C834" s="23"/>
      <c r="D834" s="23" t="s">
        <v>8221</v>
      </c>
      <c r="E834" s="23">
        <v>1</v>
      </c>
    </row>
    <row r="835" spans="1:5">
      <c r="A835" s="23" t="s">
        <v>8219</v>
      </c>
      <c r="B835" s="23">
        <v>26</v>
      </c>
      <c r="C835" s="23"/>
      <c r="D835" s="23" t="s">
        <v>8221</v>
      </c>
      <c r="E835" s="23">
        <v>5</v>
      </c>
    </row>
    <row r="836" spans="1:5">
      <c r="A836" s="23" t="s">
        <v>8219</v>
      </c>
      <c r="B836" s="23">
        <v>131</v>
      </c>
      <c r="C836" s="23"/>
      <c r="D836" s="23" t="s">
        <v>8221</v>
      </c>
      <c r="E836" s="23">
        <v>3</v>
      </c>
    </row>
    <row r="837" spans="1:5">
      <c r="A837" s="23" t="s">
        <v>8219</v>
      </c>
      <c r="B837" s="23">
        <v>14</v>
      </c>
      <c r="C837" s="23"/>
      <c r="D837" s="23" t="s">
        <v>8221</v>
      </c>
      <c r="E837" s="23">
        <v>2</v>
      </c>
    </row>
    <row r="838" spans="1:5">
      <c r="A838" s="23" t="s">
        <v>8219</v>
      </c>
      <c r="B838" s="23">
        <v>174</v>
      </c>
      <c r="C838" s="23"/>
      <c r="D838" s="23" t="s">
        <v>8221</v>
      </c>
      <c r="E838" s="23">
        <v>0</v>
      </c>
    </row>
    <row r="839" spans="1:5">
      <c r="A839" s="23" t="s">
        <v>8219</v>
      </c>
      <c r="B839" s="23">
        <v>191</v>
      </c>
      <c r="C839" s="23"/>
      <c r="D839" s="23" t="s">
        <v>8221</v>
      </c>
      <c r="E839" s="23">
        <v>0</v>
      </c>
    </row>
    <row r="840" spans="1:5">
      <c r="A840" s="23" t="s">
        <v>8219</v>
      </c>
      <c r="B840" s="23">
        <v>38</v>
      </c>
      <c r="C840" s="23"/>
      <c r="D840" s="23" t="s">
        <v>8221</v>
      </c>
      <c r="E840" s="23">
        <v>3</v>
      </c>
    </row>
    <row r="841" spans="1:5">
      <c r="A841" s="23" t="s">
        <v>8219</v>
      </c>
      <c r="B841" s="23">
        <v>22</v>
      </c>
      <c r="C841" s="23"/>
      <c r="D841" s="23" t="s">
        <v>8221</v>
      </c>
      <c r="E841" s="23">
        <v>0</v>
      </c>
    </row>
    <row r="842" spans="1:5">
      <c r="A842" s="23" t="s">
        <v>8219</v>
      </c>
      <c r="B842" s="23">
        <v>149</v>
      </c>
      <c r="C842" s="23"/>
      <c r="D842" s="23" t="s">
        <v>8221</v>
      </c>
      <c r="E842" s="23">
        <v>0</v>
      </c>
    </row>
    <row r="843" spans="1:5">
      <c r="A843" s="23" t="s">
        <v>8219</v>
      </c>
      <c r="B843" s="23">
        <v>56</v>
      </c>
      <c r="C843" s="23"/>
      <c r="D843" s="23" t="s">
        <v>8221</v>
      </c>
      <c r="E843" s="23">
        <v>3</v>
      </c>
    </row>
    <row r="844" spans="1:5">
      <c r="A844" s="23" t="s">
        <v>8219</v>
      </c>
      <c r="B844" s="23">
        <v>19</v>
      </c>
      <c r="C844" s="23"/>
      <c r="D844" s="23" t="s">
        <v>8221</v>
      </c>
      <c r="E844" s="23">
        <v>7</v>
      </c>
    </row>
    <row r="845" spans="1:5">
      <c r="A845" s="23" t="s">
        <v>8219</v>
      </c>
      <c r="B845" s="23">
        <v>70</v>
      </c>
      <c r="C845" s="23"/>
      <c r="D845" s="23" t="s">
        <v>8221</v>
      </c>
      <c r="E845" s="23">
        <v>25</v>
      </c>
    </row>
    <row r="846" spans="1:5">
      <c r="A846" s="23" t="s">
        <v>8219</v>
      </c>
      <c r="B846" s="23">
        <v>81</v>
      </c>
      <c r="C846" s="23"/>
      <c r="D846" s="23" t="s">
        <v>8221</v>
      </c>
      <c r="E846" s="23">
        <v>10</v>
      </c>
    </row>
    <row r="847" spans="1:5">
      <c r="A847" s="23" t="s">
        <v>8219</v>
      </c>
      <c r="B847" s="23">
        <v>32</v>
      </c>
      <c r="C847" s="23"/>
      <c r="D847" s="23" t="s">
        <v>8221</v>
      </c>
      <c r="E847" s="23">
        <v>3</v>
      </c>
    </row>
    <row r="848" spans="1:5">
      <c r="A848" s="23" t="s">
        <v>8219</v>
      </c>
      <c r="B848" s="23">
        <v>26</v>
      </c>
      <c r="C848" s="23"/>
      <c r="D848" s="23" t="s">
        <v>8221</v>
      </c>
      <c r="E848" s="23">
        <v>5</v>
      </c>
    </row>
    <row r="849" spans="1:5">
      <c r="A849" s="23" t="s">
        <v>8219</v>
      </c>
      <c r="B849" s="23">
        <v>105</v>
      </c>
      <c r="C849" s="23"/>
      <c r="D849" s="23" t="s">
        <v>8221</v>
      </c>
      <c r="E849" s="23">
        <v>5</v>
      </c>
    </row>
    <row r="850" spans="1:5">
      <c r="A850" s="23" t="s">
        <v>8219</v>
      </c>
      <c r="B850" s="23">
        <v>29</v>
      </c>
      <c r="C850" s="23"/>
      <c r="D850" s="23" t="s">
        <v>8221</v>
      </c>
      <c r="E850" s="23">
        <v>27</v>
      </c>
    </row>
    <row r="851" spans="1:5">
      <c r="A851" s="23" t="s">
        <v>8219</v>
      </c>
      <c r="B851" s="23">
        <v>8</v>
      </c>
      <c r="C851" s="23"/>
      <c r="D851" s="23" t="s">
        <v>8221</v>
      </c>
      <c r="E851" s="23">
        <v>2</v>
      </c>
    </row>
    <row r="852" spans="1:5">
      <c r="A852" s="23" t="s">
        <v>8219</v>
      </c>
      <c r="B852" s="23">
        <v>89</v>
      </c>
      <c r="C852" s="23"/>
      <c r="D852" s="23" t="s">
        <v>8221</v>
      </c>
      <c r="E852" s="23">
        <v>236</v>
      </c>
    </row>
    <row r="853" spans="1:5">
      <c r="A853" s="23" t="s">
        <v>8219</v>
      </c>
      <c r="B853" s="23">
        <v>44</v>
      </c>
      <c r="C853" s="23"/>
      <c r="D853" s="23" t="s">
        <v>8221</v>
      </c>
      <c r="E853" s="23">
        <v>1</v>
      </c>
    </row>
    <row r="854" spans="1:5">
      <c r="A854" s="23" t="s">
        <v>8219</v>
      </c>
      <c r="B854" s="23">
        <v>246</v>
      </c>
      <c r="C854" s="23"/>
      <c r="D854" s="23" t="s">
        <v>8221</v>
      </c>
      <c r="E854" s="23">
        <v>12</v>
      </c>
    </row>
    <row r="855" spans="1:5">
      <c r="A855" s="23" t="s">
        <v>8219</v>
      </c>
      <c r="B855" s="23">
        <v>120</v>
      </c>
      <c r="C855" s="23"/>
      <c r="D855" s="23" t="s">
        <v>8221</v>
      </c>
      <c r="E855" s="23">
        <v>4</v>
      </c>
    </row>
    <row r="856" spans="1:5">
      <c r="A856" s="23" t="s">
        <v>8219</v>
      </c>
      <c r="B856" s="23">
        <v>26</v>
      </c>
      <c r="C856" s="23"/>
      <c r="D856" s="23" t="s">
        <v>8221</v>
      </c>
      <c r="E856" s="23">
        <v>3</v>
      </c>
    </row>
    <row r="857" spans="1:5">
      <c r="A857" s="23" t="s">
        <v>8219</v>
      </c>
      <c r="B857" s="23">
        <v>45</v>
      </c>
      <c r="C857" s="23"/>
      <c r="D857" s="23" t="s">
        <v>8221</v>
      </c>
      <c r="E857" s="23">
        <v>99</v>
      </c>
    </row>
    <row r="858" spans="1:5">
      <c r="A858" s="23" t="s">
        <v>8219</v>
      </c>
      <c r="B858" s="23">
        <v>20</v>
      </c>
      <c r="C858" s="23"/>
      <c r="D858" s="23" t="s">
        <v>8221</v>
      </c>
      <c r="E858" s="23">
        <v>3</v>
      </c>
    </row>
    <row r="859" spans="1:5">
      <c r="A859" s="23" t="s">
        <v>8219</v>
      </c>
      <c r="B859" s="23">
        <v>47</v>
      </c>
      <c r="C859" s="23"/>
      <c r="D859" s="23" t="s">
        <v>8221</v>
      </c>
      <c r="E859" s="23">
        <v>3</v>
      </c>
    </row>
    <row r="860" spans="1:5">
      <c r="A860" s="23" t="s">
        <v>8219</v>
      </c>
      <c r="B860" s="23">
        <v>13</v>
      </c>
      <c r="C860" s="23"/>
      <c r="D860" s="23" t="s">
        <v>8221</v>
      </c>
      <c r="E860" s="23">
        <v>22</v>
      </c>
    </row>
    <row r="861" spans="1:5">
      <c r="A861" s="23" t="s">
        <v>8219</v>
      </c>
      <c r="B861" s="23">
        <v>183</v>
      </c>
      <c r="C861" s="23"/>
      <c r="D861" s="23" t="s">
        <v>8221</v>
      </c>
      <c r="E861" s="23">
        <v>4</v>
      </c>
    </row>
    <row r="862" spans="1:5">
      <c r="A862" s="23" t="s">
        <v>8219</v>
      </c>
      <c r="B862" s="23">
        <v>21</v>
      </c>
      <c r="C862" s="23"/>
      <c r="D862" s="23" t="s">
        <v>8221</v>
      </c>
      <c r="E862" s="23">
        <v>534</v>
      </c>
    </row>
    <row r="863" spans="1:5">
      <c r="A863" s="23" t="s">
        <v>8219</v>
      </c>
      <c r="B863" s="23">
        <v>42</v>
      </c>
      <c r="C863" s="23"/>
      <c r="D863" s="23" t="s">
        <v>8221</v>
      </c>
      <c r="E863" s="23">
        <v>12</v>
      </c>
    </row>
    <row r="864" spans="1:5">
      <c r="A864" s="23" t="s">
        <v>8219</v>
      </c>
      <c r="B864" s="23">
        <v>54</v>
      </c>
      <c r="C864" s="23"/>
      <c r="D864" s="23" t="s">
        <v>8221</v>
      </c>
      <c r="E864" s="23">
        <v>56</v>
      </c>
    </row>
    <row r="865" spans="1:5">
      <c r="A865" s="23" t="s">
        <v>8219</v>
      </c>
      <c r="B865" s="23">
        <v>38</v>
      </c>
      <c r="C865" s="23"/>
      <c r="D865" s="23" t="s">
        <v>8221</v>
      </c>
      <c r="E865" s="23">
        <v>11</v>
      </c>
    </row>
    <row r="866" spans="1:5">
      <c r="A866" s="23" t="s">
        <v>8219</v>
      </c>
      <c r="B866" s="23">
        <v>64</v>
      </c>
      <c r="C866" s="23"/>
      <c r="D866" s="23" t="s">
        <v>8221</v>
      </c>
      <c r="E866" s="23">
        <v>0</v>
      </c>
    </row>
    <row r="867" spans="1:5">
      <c r="A867" s="23" t="s">
        <v>8219</v>
      </c>
      <c r="B867" s="23">
        <v>13</v>
      </c>
      <c r="C867" s="23"/>
      <c r="D867" s="23" t="s">
        <v>8221</v>
      </c>
      <c r="E867" s="23">
        <v>12</v>
      </c>
    </row>
    <row r="868" spans="1:5">
      <c r="A868" s="23" t="s">
        <v>8219</v>
      </c>
      <c r="B868" s="23">
        <v>33</v>
      </c>
      <c r="C868" s="23"/>
      <c r="D868" s="23" t="s">
        <v>8221</v>
      </c>
      <c r="E868" s="23">
        <v>5</v>
      </c>
    </row>
    <row r="869" spans="1:5">
      <c r="A869" s="23" t="s">
        <v>8219</v>
      </c>
      <c r="B869" s="23">
        <v>52</v>
      </c>
      <c r="C869" s="23"/>
      <c r="D869" s="23" t="s">
        <v>8221</v>
      </c>
      <c r="E869" s="23">
        <v>24</v>
      </c>
    </row>
    <row r="870" spans="1:5">
      <c r="A870" s="23" t="s">
        <v>8219</v>
      </c>
      <c r="B870" s="23">
        <v>107</v>
      </c>
      <c r="C870" s="23"/>
      <c r="D870" s="23" t="s">
        <v>8221</v>
      </c>
      <c r="E870" s="23">
        <v>89</v>
      </c>
    </row>
    <row r="871" spans="1:5">
      <c r="A871" s="23" t="s">
        <v>8219</v>
      </c>
      <c r="B871" s="23">
        <v>11</v>
      </c>
      <c r="C871" s="23"/>
      <c r="D871" s="23" t="s">
        <v>8221</v>
      </c>
      <c r="E871" s="23">
        <v>1</v>
      </c>
    </row>
    <row r="872" spans="1:5">
      <c r="A872" s="23" t="s">
        <v>8219</v>
      </c>
      <c r="B872" s="23">
        <v>34</v>
      </c>
      <c r="C872" s="23"/>
      <c r="D872" s="23" t="s">
        <v>8221</v>
      </c>
      <c r="E872" s="23">
        <v>55</v>
      </c>
    </row>
    <row r="873" spans="1:5">
      <c r="A873" s="23" t="s">
        <v>8219</v>
      </c>
      <c r="B873" s="23">
        <v>75</v>
      </c>
      <c r="C873" s="23"/>
      <c r="D873" s="23" t="s">
        <v>8221</v>
      </c>
      <c r="E873" s="23">
        <v>2</v>
      </c>
    </row>
    <row r="874" spans="1:5">
      <c r="A874" s="23" t="s">
        <v>8219</v>
      </c>
      <c r="B874" s="23">
        <v>26</v>
      </c>
      <c r="C874" s="23"/>
      <c r="D874" s="23" t="s">
        <v>8221</v>
      </c>
      <c r="E874" s="23">
        <v>0</v>
      </c>
    </row>
    <row r="875" spans="1:5">
      <c r="A875" s="23" t="s">
        <v>8219</v>
      </c>
      <c r="B875" s="23">
        <v>50</v>
      </c>
      <c r="C875" s="23"/>
      <c r="D875" s="23" t="s">
        <v>8221</v>
      </c>
      <c r="E875" s="23">
        <v>4</v>
      </c>
    </row>
    <row r="876" spans="1:5">
      <c r="A876" s="23" t="s">
        <v>8219</v>
      </c>
      <c r="B876" s="23">
        <v>80</v>
      </c>
      <c r="C876" s="23"/>
      <c r="D876" s="23" t="s">
        <v>8221</v>
      </c>
      <c r="E876" s="23">
        <v>6</v>
      </c>
    </row>
    <row r="877" spans="1:5">
      <c r="A877" s="23" t="s">
        <v>8219</v>
      </c>
      <c r="B877" s="23">
        <v>110</v>
      </c>
      <c r="C877" s="23"/>
      <c r="D877" s="23" t="s">
        <v>8221</v>
      </c>
      <c r="E877" s="23">
        <v>4</v>
      </c>
    </row>
    <row r="878" spans="1:5">
      <c r="A878" s="23" t="s">
        <v>8219</v>
      </c>
      <c r="B878" s="23">
        <v>77</v>
      </c>
      <c r="C878" s="23"/>
      <c r="D878" s="23" t="s">
        <v>8221</v>
      </c>
      <c r="E878" s="23">
        <v>4</v>
      </c>
    </row>
    <row r="879" spans="1:5">
      <c r="A879" s="23" t="s">
        <v>8219</v>
      </c>
      <c r="B879" s="23">
        <v>50</v>
      </c>
      <c r="C879" s="23"/>
      <c r="D879" s="23" t="s">
        <v>8221</v>
      </c>
      <c r="E879" s="23">
        <v>2</v>
      </c>
    </row>
    <row r="880" spans="1:5">
      <c r="A880" s="23" t="s">
        <v>8219</v>
      </c>
      <c r="B880" s="23">
        <v>145</v>
      </c>
      <c r="C880" s="23"/>
      <c r="D880" s="23" t="s">
        <v>8221</v>
      </c>
      <c r="E880" s="23">
        <v>5</v>
      </c>
    </row>
    <row r="881" spans="1:5">
      <c r="A881" s="23" t="s">
        <v>8219</v>
      </c>
      <c r="B881" s="23">
        <v>29</v>
      </c>
      <c r="C881" s="23"/>
      <c r="D881" s="23" t="s">
        <v>8221</v>
      </c>
      <c r="E881" s="23">
        <v>83</v>
      </c>
    </row>
    <row r="882" spans="1:5">
      <c r="A882" s="23" t="s">
        <v>8219</v>
      </c>
      <c r="B882" s="23">
        <v>114</v>
      </c>
      <c r="C882" s="23"/>
      <c r="D882" s="23" t="s">
        <v>8221</v>
      </c>
      <c r="E882" s="23">
        <v>57</v>
      </c>
    </row>
    <row r="883" spans="1:5">
      <c r="A883" s="23" t="s">
        <v>8219</v>
      </c>
      <c r="B883" s="23">
        <v>96</v>
      </c>
      <c r="C883" s="23"/>
      <c r="D883" s="23" t="s">
        <v>8221</v>
      </c>
      <c r="E883" s="23">
        <v>311</v>
      </c>
    </row>
    <row r="884" spans="1:5">
      <c r="A884" s="23" t="s">
        <v>8219</v>
      </c>
      <c r="B884" s="23">
        <v>31</v>
      </c>
      <c r="C884" s="23"/>
      <c r="D884" s="23" t="s">
        <v>8221</v>
      </c>
      <c r="E884" s="23">
        <v>2</v>
      </c>
    </row>
    <row r="885" spans="1:5">
      <c r="A885" s="23" t="s">
        <v>8219</v>
      </c>
      <c r="B885" s="23">
        <v>4883</v>
      </c>
      <c r="C885" s="23"/>
      <c r="D885" s="23" t="s">
        <v>8221</v>
      </c>
      <c r="E885" s="23">
        <v>16</v>
      </c>
    </row>
    <row r="886" spans="1:5">
      <c r="A886" s="23" t="s">
        <v>8219</v>
      </c>
      <c r="B886" s="23">
        <v>95</v>
      </c>
      <c r="C886" s="23"/>
      <c r="D886" s="23" t="s">
        <v>8221</v>
      </c>
      <c r="E886" s="23">
        <v>9</v>
      </c>
    </row>
    <row r="887" spans="1:5">
      <c r="A887" s="23" t="s">
        <v>8219</v>
      </c>
      <c r="B887" s="23">
        <v>2478</v>
      </c>
      <c r="C887" s="23"/>
      <c r="D887" s="23" t="s">
        <v>8221</v>
      </c>
      <c r="E887" s="23">
        <v>1</v>
      </c>
    </row>
    <row r="888" spans="1:5">
      <c r="A888" s="23" t="s">
        <v>8219</v>
      </c>
      <c r="B888" s="23">
        <v>1789</v>
      </c>
      <c r="C888" s="23"/>
      <c r="D888" s="23" t="s">
        <v>8221</v>
      </c>
      <c r="E888" s="23">
        <v>12</v>
      </c>
    </row>
    <row r="889" spans="1:5">
      <c r="A889" s="23" t="s">
        <v>8219</v>
      </c>
      <c r="B889" s="23">
        <v>680</v>
      </c>
      <c r="C889" s="23"/>
      <c r="D889" s="23" t="s">
        <v>8221</v>
      </c>
      <c r="E889" s="23">
        <v>0</v>
      </c>
    </row>
    <row r="890" spans="1:5">
      <c r="A890" s="23" t="s">
        <v>8219</v>
      </c>
      <c r="B890" s="23">
        <v>70</v>
      </c>
      <c r="C890" s="23"/>
      <c r="D890" s="23" t="s">
        <v>8221</v>
      </c>
      <c r="E890" s="23">
        <v>20</v>
      </c>
    </row>
    <row r="891" spans="1:5">
      <c r="A891" s="23" t="s">
        <v>8219</v>
      </c>
      <c r="B891" s="23">
        <v>23</v>
      </c>
      <c r="C891" s="23"/>
      <c r="D891" s="23" t="s">
        <v>8221</v>
      </c>
      <c r="E891" s="23">
        <v>16</v>
      </c>
    </row>
    <row r="892" spans="1:5">
      <c r="A892" s="23" t="s">
        <v>8219</v>
      </c>
      <c r="B892" s="23">
        <v>4245</v>
      </c>
      <c r="C892" s="23"/>
      <c r="D892" s="23" t="s">
        <v>8221</v>
      </c>
      <c r="E892" s="23">
        <v>33</v>
      </c>
    </row>
    <row r="893" spans="1:5">
      <c r="A893" s="23" t="s">
        <v>8219</v>
      </c>
      <c r="B893" s="23">
        <v>943</v>
      </c>
      <c r="C893" s="23"/>
      <c r="D893" s="23" t="s">
        <v>8221</v>
      </c>
      <c r="E893" s="23">
        <v>2</v>
      </c>
    </row>
    <row r="894" spans="1:5">
      <c r="A894" s="23" t="s">
        <v>8219</v>
      </c>
      <c r="B894" s="23">
        <v>1876</v>
      </c>
      <c r="C894" s="23"/>
      <c r="D894" s="23" t="s">
        <v>8221</v>
      </c>
      <c r="E894" s="23">
        <v>6</v>
      </c>
    </row>
    <row r="895" spans="1:5">
      <c r="A895" s="23" t="s">
        <v>8219</v>
      </c>
      <c r="B895" s="23">
        <v>834</v>
      </c>
      <c r="C895" s="23"/>
      <c r="D895" s="23" t="s">
        <v>8221</v>
      </c>
      <c r="E895" s="23">
        <v>0</v>
      </c>
    </row>
    <row r="896" spans="1:5">
      <c r="A896" s="23" t="s">
        <v>8219</v>
      </c>
      <c r="B896" s="23">
        <v>682</v>
      </c>
      <c r="C896" s="23"/>
      <c r="D896" s="23" t="s">
        <v>8221</v>
      </c>
      <c r="E896" s="23">
        <v>3</v>
      </c>
    </row>
    <row r="897" spans="1:5">
      <c r="A897" s="23" t="s">
        <v>8219</v>
      </c>
      <c r="B897" s="23">
        <v>147</v>
      </c>
      <c r="C897" s="23"/>
      <c r="D897" s="23" t="s">
        <v>8221</v>
      </c>
      <c r="E897" s="23">
        <v>0</v>
      </c>
    </row>
    <row r="898" spans="1:5">
      <c r="A898" s="23" t="s">
        <v>8219</v>
      </c>
      <c r="B898" s="23">
        <v>415</v>
      </c>
      <c r="C898" s="23"/>
      <c r="D898" s="23" t="s">
        <v>8221</v>
      </c>
      <c r="E898" s="23">
        <v>3</v>
      </c>
    </row>
    <row r="899" spans="1:5">
      <c r="A899" s="23" t="s">
        <v>8219</v>
      </c>
      <c r="B899" s="23">
        <v>290</v>
      </c>
      <c r="C899" s="23"/>
      <c r="D899" s="23" t="s">
        <v>8221</v>
      </c>
      <c r="E899" s="23">
        <v>13</v>
      </c>
    </row>
    <row r="900" spans="1:5">
      <c r="A900" s="23" t="s">
        <v>8219</v>
      </c>
      <c r="B900" s="23">
        <v>365</v>
      </c>
      <c r="C900" s="23"/>
      <c r="D900" s="23" t="s">
        <v>8221</v>
      </c>
      <c r="E900" s="23">
        <v>6</v>
      </c>
    </row>
    <row r="901" spans="1:5">
      <c r="A901" s="23" t="s">
        <v>8219</v>
      </c>
      <c r="B901" s="23">
        <v>660</v>
      </c>
      <c r="C901" s="23"/>
      <c r="D901" s="23" t="s">
        <v>8221</v>
      </c>
      <c r="E901" s="23">
        <v>1</v>
      </c>
    </row>
    <row r="902" spans="1:5">
      <c r="A902" s="23" t="s">
        <v>8219</v>
      </c>
      <c r="B902" s="23">
        <v>1356</v>
      </c>
      <c r="C902" s="23"/>
      <c r="D902" s="23" t="s">
        <v>8221</v>
      </c>
      <c r="E902" s="23">
        <v>0</v>
      </c>
    </row>
    <row r="903" spans="1:5">
      <c r="A903" s="23" t="s">
        <v>8219</v>
      </c>
      <c r="B903" s="23">
        <v>424</v>
      </c>
      <c r="C903" s="23"/>
      <c r="D903" s="23" t="s">
        <v>8221</v>
      </c>
      <c r="E903" s="23">
        <v>5</v>
      </c>
    </row>
    <row r="904" spans="1:5">
      <c r="A904" s="23" t="s">
        <v>8219</v>
      </c>
      <c r="B904" s="23">
        <v>33</v>
      </c>
      <c r="C904" s="23"/>
      <c r="D904" s="23" t="s">
        <v>8221</v>
      </c>
      <c r="E904" s="23">
        <v>0</v>
      </c>
    </row>
    <row r="905" spans="1:5">
      <c r="A905" s="23" t="s">
        <v>8219</v>
      </c>
      <c r="B905" s="23">
        <v>1633</v>
      </c>
      <c r="C905" s="23"/>
      <c r="D905" s="23" t="s">
        <v>8221</v>
      </c>
      <c r="E905" s="23">
        <v>36</v>
      </c>
    </row>
    <row r="906" spans="1:5">
      <c r="A906" s="23" t="s">
        <v>8219</v>
      </c>
      <c r="B906" s="23">
        <v>306</v>
      </c>
      <c r="C906" s="23"/>
      <c r="D906" s="23" t="s">
        <v>8221</v>
      </c>
      <c r="E906" s="23">
        <v>1</v>
      </c>
    </row>
    <row r="907" spans="1:5">
      <c r="A907" s="23" t="s">
        <v>8219</v>
      </c>
      <c r="B907" s="23">
        <v>205</v>
      </c>
      <c r="C907" s="23"/>
      <c r="D907" s="23" t="s">
        <v>8221</v>
      </c>
      <c r="E907" s="23">
        <v>1</v>
      </c>
    </row>
    <row r="908" spans="1:5">
      <c r="A908" s="23" t="s">
        <v>8219</v>
      </c>
      <c r="B908" s="23">
        <v>1281</v>
      </c>
      <c r="C908" s="23"/>
      <c r="D908" s="23" t="s">
        <v>8221</v>
      </c>
      <c r="E908" s="23">
        <v>1</v>
      </c>
    </row>
    <row r="909" spans="1:5">
      <c r="A909" s="23" t="s">
        <v>8219</v>
      </c>
      <c r="B909" s="23">
        <v>103</v>
      </c>
      <c r="C909" s="23"/>
      <c r="D909" s="23" t="s">
        <v>8221</v>
      </c>
      <c r="E909" s="23">
        <v>9</v>
      </c>
    </row>
    <row r="910" spans="1:5">
      <c r="A910" s="23" t="s">
        <v>8219</v>
      </c>
      <c r="B910" s="23">
        <v>1513</v>
      </c>
      <c r="C910" s="23"/>
      <c r="D910" s="23" t="s">
        <v>8221</v>
      </c>
      <c r="E910" s="23">
        <v>1</v>
      </c>
    </row>
    <row r="911" spans="1:5">
      <c r="A911" s="23" t="s">
        <v>8219</v>
      </c>
      <c r="B911" s="23">
        <v>405</v>
      </c>
      <c r="C911" s="23"/>
      <c r="D911" s="23" t="s">
        <v>8221</v>
      </c>
      <c r="E911" s="23">
        <v>0</v>
      </c>
    </row>
    <row r="912" spans="1:5">
      <c r="A912" s="23" t="s">
        <v>8219</v>
      </c>
      <c r="B912" s="23">
        <v>510</v>
      </c>
      <c r="C912" s="23"/>
      <c r="D912" s="23" t="s">
        <v>8221</v>
      </c>
      <c r="E912" s="23">
        <v>1</v>
      </c>
    </row>
    <row r="913" spans="1:5">
      <c r="A913" s="23" t="s">
        <v>8219</v>
      </c>
      <c r="B913" s="23">
        <v>1887</v>
      </c>
      <c r="C913" s="23"/>
      <c r="D913" s="23" t="s">
        <v>8221</v>
      </c>
      <c r="E913" s="23">
        <v>1</v>
      </c>
    </row>
    <row r="914" spans="1:5">
      <c r="A914" s="23" t="s">
        <v>8219</v>
      </c>
      <c r="B914" s="23">
        <v>701</v>
      </c>
      <c r="C914" s="23"/>
      <c r="D914" s="23" t="s">
        <v>8221</v>
      </c>
      <c r="E914" s="23">
        <v>4</v>
      </c>
    </row>
    <row r="915" spans="1:5">
      <c r="A915" s="23" t="s">
        <v>8219</v>
      </c>
      <c r="B915" s="23">
        <v>3863</v>
      </c>
      <c r="C915" s="23"/>
      <c r="D915" s="23" t="s">
        <v>8221</v>
      </c>
      <c r="E915" s="23">
        <v>2</v>
      </c>
    </row>
    <row r="916" spans="1:5">
      <c r="A916" s="23" t="s">
        <v>8219</v>
      </c>
      <c r="B916" s="23">
        <v>238</v>
      </c>
      <c r="C916" s="23"/>
      <c r="D916" s="23" t="s">
        <v>8221</v>
      </c>
      <c r="E916" s="23">
        <v>2</v>
      </c>
    </row>
    <row r="917" spans="1:5">
      <c r="A917" s="23" t="s">
        <v>8219</v>
      </c>
      <c r="B917" s="23">
        <v>2051</v>
      </c>
      <c r="C917" s="23"/>
      <c r="D917" s="23" t="s">
        <v>8221</v>
      </c>
      <c r="E917" s="23">
        <v>2</v>
      </c>
    </row>
    <row r="918" spans="1:5">
      <c r="A918" s="23" t="s">
        <v>8219</v>
      </c>
      <c r="B918" s="23">
        <v>402</v>
      </c>
      <c r="C918" s="23"/>
      <c r="D918" s="23" t="s">
        <v>8221</v>
      </c>
      <c r="E918" s="23">
        <v>0</v>
      </c>
    </row>
    <row r="919" spans="1:5">
      <c r="A919" s="23" t="s">
        <v>8219</v>
      </c>
      <c r="B919" s="23">
        <v>253</v>
      </c>
      <c r="C919" s="23"/>
      <c r="D919" s="23" t="s">
        <v>8221</v>
      </c>
      <c r="E919" s="23">
        <v>2</v>
      </c>
    </row>
    <row r="920" spans="1:5">
      <c r="A920" s="23" t="s">
        <v>8219</v>
      </c>
      <c r="B920" s="23">
        <v>473</v>
      </c>
      <c r="C920" s="23"/>
      <c r="D920" s="23" t="s">
        <v>8221</v>
      </c>
      <c r="E920" s="23">
        <v>4</v>
      </c>
    </row>
    <row r="921" spans="1:5">
      <c r="A921" s="23" t="s">
        <v>8219</v>
      </c>
      <c r="B921" s="23">
        <v>821</v>
      </c>
      <c r="C921" s="23"/>
      <c r="D921" s="23" t="s">
        <v>8221</v>
      </c>
      <c r="E921" s="23">
        <v>2</v>
      </c>
    </row>
    <row r="922" spans="1:5">
      <c r="A922" s="23" t="s">
        <v>8219</v>
      </c>
      <c r="B922" s="23">
        <v>388</v>
      </c>
      <c r="C922" s="23"/>
      <c r="D922" s="23" t="s">
        <v>8221</v>
      </c>
      <c r="E922" s="23">
        <v>0</v>
      </c>
    </row>
    <row r="923" spans="1:5">
      <c r="A923" s="23" t="s">
        <v>8219</v>
      </c>
      <c r="B923" s="23">
        <v>813</v>
      </c>
      <c r="C923" s="23"/>
      <c r="D923" s="23" t="s">
        <v>8221</v>
      </c>
      <c r="E923" s="23">
        <v>1</v>
      </c>
    </row>
    <row r="924" spans="1:5">
      <c r="A924" s="23" t="s">
        <v>8219</v>
      </c>
      <c r="B924" s="23">
        <v>1945</v>
      </c>
      <c r="C924" s="23"/>
      <c r="D924" s="23" t="s">
        <v>8221</v>
      </c>
      <c r="E924" s="23">
        <v>0</v>
      </c>
    </row>
    <row r="925" spans="1:5">
      <c r="A925" s="23" t="s">
        <v>8219</v>
      </c>
      <c r="B925" s="23">
        <v>1637</v>
      </c>
      <c r="C925" s="23"/>
      <c r="D925" s="23" t="s">
        <v>8221</v>
      </c>
      <c r="E925" s="23">
        <v>2</v>
      </c>
    </row>
    <row r="926" spans="1:5">
      <c r="A926" s="23" t="s">
        <v>8219</v>
      </c>
      <c r="B926" s="23">
        <v>1375</v>
      </c>
      <c r="C926" s="23"/>
      <c r="D926" s="23" t="s">
        <v>8221</v>
      </c>
      <c r="E926" s="23">
        <v>7</v>
      </c>
    </row>
    <row r="927" spans="1:5">
      <c r="A927" s="23" t="s">
        <v>8219</v>
      </c>
      <c r="B927" s="23">
        <v>17</v>
      </c>
      <c r="C927" s="23"/>
      <c r="D927" s="23" t="s">
        <v>8221</v>
      </c>
      <c r="E927" s="23">
        <v>5</v>
      </c>
    </row>
    <row r="928" spans="1:5">
      <c r="A928" s="23" t="s">
        <v>8219</v>
      </c>
      <c r="B928" s="23">
        <v>354</v>
      </c>
      <c r="C928" s="23"/>
      <c r="D928" s="23" t="s">
        <v>8221</v>
      </c>
      <c r="E928" s="23">
        <v>0</v>
      </c>
    </row>
    <row r="929" spans="1:5">
      <c r="A929" s="23" t="s">
        <v>8219</v>
      </c>
      <c r="B929" s="23">
        <v>191</v>
      </c>
      <c r="C929" s="23"/>
      <c r="D929" s="23" t="s">
        <v>8221</v>
      </c>
      <c r="E929" s="23">
        <v>0</v>
      </c>
    </row>
    <row r="930" spans="1:5">
      <c r="A930" s="23" t="s">
        <v>8219</v>
      </c>
      <c r="B930" s="23">
        <v>303</v>
      </c>
      <c r="C930" s="23"/>
      <c r="D930" s="23" t="s">
        <v>8221</v>
      </c>
      <c r="E930" s="23">
        <v>0</v>
      </c>
    </row>
    <row r="931" spans="1:5">
      <c r="A931" s="23" t="s">
        <v>8219</v>
      </c>
      <c r="B931" s="23">
        <v>137</v>
      </c>
      <c r="C931" s="23"/>
      <c r="D931" s="23" t="s">
        <v>8221</v>
      </c>
      <c r="E931" s="23">
        <v>2</v>
      </c>
    </row>
    <row r="932" spans="1:5">
      <c r="A932" s="23" t="s">
        <v>8219</v>
      </c>
      <c r="B932" s="23">
        <v>41</v>
      </c>
      <c r="C932" s="23"/>
      <c r="D932" s="23" t="s">
        <v>8221</v>
      </c>
      <c r="E932" s="23">
        <v>0</v>
      </c>
    </row>
    <row r="933" spans="1:5">
      <c r="A933" s="23" t="s">
        <v>8219</v>
      </c>
      <c r="B933" s="23">
        <v>398</v>
      </c>
      <c r="C933" s="23"/>
      <c r="D933" s="23" t="s">
        <v>8221</v>
      </c>
      <c r="E933" s="23">
        <v>0</v>
      </c>
    </row>
    <row r="934" spans="1:5">
      <c r="A934" s="23" t="s">
        <v>8219</v>
      </c>
      <c r="B934" s="23">
        <v>1737</v>
      </c>
      <c r="C934" s="23"/>
      <c r="D934" s="23" t="s">
        <v>8221</v>
      </c>
      <c r="E934" s="23">
        <v>28</v>
      </c>
    </row>
    <row r="935" spans="1:5">
      <c r="A935" s="23" t="s">
        <v>8219</v>
      </c>
      <c r="B935" s="23">
        <v>971</v>
      </c>
      <c r="C935" s="23"/>
      <c r="D935" s="23" t="s">
        <v>8221</v>
      </c>
      <c r="E935" s="23">
        <v>2</v>
      </c>
    </row>
    <row r="936" spans="1:5">
      <c r="A936" s="23" t="s">
        <v>8219</v>
      </c>
      <c r="B936" s="23">
        <v>183</v>
      </c>
      <c r="C936" s="23"/>
      <c r="D936" s="23" t="s">
        <v>8221</v>
      </c>
      <c r="E936" s="23">
        <v>0</v>
      </c>
    </row>
    <row r="937" spans="1:5">
      <c r="A937" s="23" t="s">
        <v>8219</v>
      </c>
      <c r="B937" s="23">
        <v>4562</v>
      </c>
      <c r="C937" s="23"/>
      <c r="D937" s="23" t="s">
        <v>8221</v>
      </c>
      <c r="E937" s="23">
        <v>0</v>
      </c>
    </row>
    <row r="938" spans="1:5">
      <c r="A938" s="23" t="s">
        <v>8219</v>
      </c>
      <c r="B938" s="23">
        <v>26457</v>
      </c>
      <c r="C938" s="23"/>
      <c r="D938" s="23" t="s">
        <v>8221</v>
      </c>
      <c r="E938" s="23">
        <v>0</v>
      </c>
    </row>
    <row r="939" spans="1:5">
      <c r="A939" s="23" t="s">
        <v>8219</v>
      </c>
      <c r="B939" s="23">
        <v>162</v>
      </c>
      <c r="C939" s="23"/>
      <c r="D939" s="23" t="s">
        <v>8221</v>
      </c>
      <c r="E939" s="23">
        <v>4</v>
      </c>
    </row>
    <row r="940" spans="1:5">
      <c r="A940" s="23" t="s">
        <v>8219</v>
      </c>
      <c r="B940" s="23">
        <v>479</v>
      </c>
      <c r="C940" s="23"/>
      <c r="D940" s="23" t="s">
        <v>8221</v>
      </c>
      <c r="E940" s="23">
        <v>12</v>
      </c>
    </row>
    <row r="941" spans="1:5">
      <c r="A941" s="23" t="s">
        <v>8219</v>
      </c>
      <c r="B941" s="23">
        <v>426</v>
      </c>
      <c r="C941" s="23"/>
      <c r="D941" s="23" t="s">
        <v>8221</v>
      </c>
      <c r="E941" s="23">
        <v>0</v>
      </c>
    </row>
    <row r="942" spans="1:5">
      <c r="A942" s="23" t="s">
        <v>8219</v>
      </c>
      <c r="B942" s="23">
        <v>450</v>
      </c>
      <c r="C942" s="23"/>
      <c r="D942" s="23" t="s">
        <v>8221</v>
      </c>
      <c r="E942" s="23">
        <v>33</v>
      </c>
    </row>
    <row r="943" spans="1:5">
      <c r="A943" s="23" t="s">
        <v>8219</v>
      </c>
      <c r="B943" s="23">
        <v>1780</v>
      </c>
      <c r="C943" s="23"/>
      <c r="D943" s="23" t="s">
        <v>8221</v>
      </c>
      <c r="E943" s="23">
        <v>0</v>
      </c>
    </row>
    <row r="944" spans="1:5">
      <c r="A944" s="23" t="s">
        <v>8219</v>
      </c>
      <c r="B944" s="23">
        <v>122</v>
      </c>
      <c r="C944" s="23"/>
      <c r="D944" s="23" t="s">
        <v>8221</v>
      </c>
      <c r="E944" s="23">
        <v>4</v>
      </c>
    </row>
    <row r="945" spans="1:5">
      <c r="A945" s="23" t="s">
        <v>8219</v>
      </c>
      <c r="B945" s="23">
        <v>95</v>
      </c>
      <c r="C945" s="23"/>
      <c r="D945" s="23" t="s">
        <v>8221</v>
      </c>
      <c r="E945" s="23">
        <v>0</v>
      </c>
    </row>
    <row r="946" spans="1:5">
      <c r="A946" s="23" t="s">
        <v>8219</v>
      </c>
      <c r="B946" s="23">
        <v>325</v>
      </c>
      <c r="C946" s="23"/>
      <c r="D946" s="23" t="s">
        <v>8221</v>
      </c>
      <c r="E946" s="23">
        <v>11</v>
      </c>
    </row>
    <row r="947" spans="1:5">
      <c r="A947" s="23" t="s">
        <v>8219</v>
      </c>
      <c r="B947" s="23">
        <v>353</v>
      </c>
      <c r="C947" s="23"/>
      <c r="D947" s="23" t="s">
        <v>8221</v>
      </c>
      <c r="E947" s="23">
        <v>1</v>
      </c>
    </row>
    <row r="948" spans="1:5">
      <c r="A948" s="23" t="s">
        <v>8219</v>
      </c>
      <c r="B948" s="23">
        <v>105</v>
      </c>
      <c r="C948" s="23"/>
      <c r="D948" s="23" t="s">
        <v>8221</v>
      </c>
      <c r="E948" s="23">
        <v>5</v>
      </c>
    </row>
    <row r="949" spans="1:5">
      <c r="A949" s="23" t="s">
        <v>8219</v>
      </c>
      <c r="B949" s="23">
        <v>729</v>
      </c>
      <c r="C949" s="23"/>
      <c r="D949" s="23" t="s">
        <v>8221</v>
      </c>
      <c r="E949" s="23">
        <v>0</v>
      </c>
    </row>
    <row r="950" spans="1:5">
      <c r="A950" s="23" t="s">
        <v>8219</v>
      </c>
      <c r="B950" s="23">
        <v>454</v>
      </c>
      <c r="C950" s="23"/>
      <c r="D950" s="23" t="s">
        <v>8221</v>
      </c>
      <c r="E950" s="23">
        <v>1</v>
      </c>
    </row>
    <row r="951" spans="1:5">
      <c r="A951" s="23" t="s">
        <v>8219</v>
      </c>
      <c r="B951" s="23">
        <v>539</v>
      </c>
      <c r="C951" s="23"/>
      <c r="D951" s="23" t="s">
        <v>8221</v>
      </c>
      <c r="E951" s="23">
        <v>1</v>
      </c>
    </row>
    <row r="952" spans="1:5">
      <c r="A952" s="23" t="s">
        <v>8219</v>
      </c>
      <c r="B952" s="23">
        <v>79</v>
      </c>
      <c r="C952" s="23"/>
      <c r="D952" s="23" t="s">
        <v>8221</v>
      </c>
      <c r="E952" s="23">
        <v>6</v>
      </c>
    </row>
    <row r="953" spans="1:5">
      <c r="A953" s="23" t="s">
        <v>8219</v>
      </c>
      <c r="B953" s="23">
        <v>94</v>
      </c>
      <c r="C953" s="23"/>
      <c r="D953" s="23" t="s">
        <v>8221</v>
      </c>
      <c r="E953" s="23">
        <v>8</v>
      </c>
    </row>
    <row r="954" spans="1:5">
      <c r="A954" s="23" t="s">
        <v>8219</v>
      </c>
      <c r="B954" s="23">
        <v>625</v>
      </c>
      <c r="C954" s="23"/>
      <c r="D954" s="23" t="s">
        <v>8221</v>
      </c>
      <c r="E954" s="23">
        <v>1</v>
      </c>
    </row>
    <row r="955" spans="1:5">
      <c r="A955" s="23" t="s">
        <v>8219</v>
      </c>
      <c r="B955" s="23">
        <v>508</v>
      </c>
      <c r="C955" s="23"/>
      <c r="D955" s="23" t="s">
        <v>8221</v>
      </c>
      <c r="E955" s="23">
        <v>0</v>
      </c>
    </row>
    <row r="956" spans="1:5">
      <c r="A956" s="23" t="s">
        <v>8219</v>
      </c>
      <c r="B956" s="23">
        <v>531</v>
      </c>
      <c r="C956" s="23"/>
      <c r="D956" s="23" t="s">
        <v>8221</v>
      </c>
      <c r="E956" s="23">
        <v>2</v>
      </c>
    </row>
    <row r="957" spans="1:5">
      <c r="A957" s="23" t="s">
        <v>8219</v>
      </c>
      <c r="B957" s="23">
        <v>158</v>
      </c>
      <c r="C957" s="23"/>
      <c r="D957" s="23" t="s">
        <v>8221</v>
      </c>
      <c r="E957" s="23">
        <v>1</v>
      </c>
    </row>
    <row r="958" spans="1:5">
      <c r="A958" s="23" t="s">
        <v>8219</v>
      </c>
      <c r="B958" s="23">
        <v>508</v>
      </c>
      <c r="C958" s="23"/>
      <c r="D958" s="23" t="s">
        <v>8221</v>
      </c>
      <c r="E958" s="23">
        <v>0</v>
      </c>
    </row>
    <row r="959" spans="1:5">
      <c r="A959" s="23" t="s">
        <v>8219</v>
      </c>
      <c r="B959" s="23">
        <v>644</v>
      </c>
      <c r="C959" s="23"/>
      <c r="D959" s="23" t="s">
        <v>8221</v>
      </c>
      <c r="E959" s="23">
        <v>1</v>
      </c>
    </row>
    <row r="960" spans="1:5">
      <c r="A960" s="23" t="s">
        <v>8219</v>
      </c>
      <c r="B960" s="23">
        <v>848</v>
      </c>
      <c r="C960" s="23"/>
      <c r="D960" s="23" t="s">
        <v>8221</v>
      </c>
      <c r="E960" s="23">
        <v>19</v>
      </c>
    </row>
    <row r="961" spans="1:5">
      <c r="A961" s="23" t="s">
        <v>8219</v>
      </c>
      <c r="B961" s="23">
        <v>429</v>
      </c>
      <c r="C961" s="23"/>
      <c r="D961" s="23" t="s">
        <v>8221</v>
      </c>
      <c r="E961" s="23">
        <v>27</v>
      </c>
    </row>
    <row r="962" spans="1:5">
      <c r="A962" s="23" t="s">
        <v>8219</v>
      </c>
      <c r="B962" s="23">
        <v>204</v>
      </c>
      <c r="C962" s="23"/>
      <c r="D962" s="23" t="s">
        <v>8221</v>
      </c>
      <c r="E962" s="23">
        <v>7</v>
      </c>
    </row>
    <row r="963" spans="1:5">
      <c r="A963" s="23" t="s">
        <v>8219</v>
      </c>
      <c r="B963" s="23">
        <v>379</v>
      </c>
      <c r="C963" s="23"/>
      <c r="D963" s="23" t="s">
        <v>8221</v>
      </c>
      <c r="E963" s="23">
        <v>14</v>
      </c>
    </row>
    <row r="964" spans="1:5">
      <c r="A964" s="23" t="s">
        <v>8219</v>
      </c>
      <c r="B964" s="23">
        <v>271</v>
      </c>
      <c r="C964" s="23"/>
      <c r="D964" s="23" t="s">
        <v>8221</v>
      </c>
      <c r="E964" s="23">
        <v>5</v>
      </c>
    </row>
    <row r="965" spans="1:5">
      <c r="A965" s="23" t="s">
        <v>8219</v>
      </c>
      <c r="B965" s="23">
        <v>120</v>
      </c>
      <c r="C965" s="23"/>
      <c r="D965" s="23" t="s">
        <v>8221</v>
      </c>
      <c r="E965" s="23">
        <v>30</v>
      </c>
    </row>
    <row r="966" spans="1:5">
      <c r="A966" s="23" t="s">
        <v>8219</v>
      </c>
      <c r="B966" s="23">
        <v>140</v>
      </c>
      <c r="C966" s="23"/>
      <c r="D966" s="23" t="s">
        <v>8221</v>
      </c>
      <c r="E966" s="23">
        <v>1</v>
      </c>
    </row>
    <row r="967" spans="1:5">
      <c r="A967" s="23" t="s">
        <v>8219</v>
      </c>
      <c r="B967" s="23">
        <v>193</v>
      </c>
      <c r="C967" s="23"/>
      <c r="D967" s="23" t="s">
        <v>8221</v>
      </c>
      <c r="E967" s="23">
        <v>0</v>
      </c>
    </row>
    <row r="968" spans="1:5">
      <c r="A968" s="23" t="s">
        <v>8219</v>
      </c>
      <c r="B968" s="23">
        <v>180</v>
      </c>
      <c r="C968" s="23"/>
      <c r="D968" s="23" t="s">
        <v>8221</v>
      </c>
      <c r="E968" s="23">
        <v>60</v>
      </c>
    </row>
    <row r="969" spans="1:5">
      <c r="A969" s="23" t="s">
        <v>8219</v>
      </c>
      <c r="B969" s="23">
        <v>263</v>
      </c>
      <c r="C969" s="23"/>
      <c r="D969" s="23" t="s">
        <v>8221</v>
      </c>
      <c r="E969" s="23">
        <v>84</v>
      </c>
    </row>
    <row r="970" spans="1:5">
      <c r="A970" s="23" t="s">
        <v>8219</v>
      </c>
      <c r="B970" s="23">
        <v>217</v>
      </c>
      <c r="C970" s="23"/>
      <c r="D970" s="23" t="s">
        <v>8221</v>
      </c>
      <c r="E970" s="23">
        <v>47</v>
      </c>
    </row>
    <row r="971" spans="1:5">
      <c r="A971" s="23" t="s">
        <v>8219</v>
      </c>
      <c r="B971" s="23">
        <v>443</v>
      </c>
      <c r="C971" s="23"/>
      <c r="D971" s="23" t="s">
        <v>8221</v>
      </c>
      <c r="E971" s="23">
        <v>66</v>
      </c>
    </row>
    <row r="972" spans="1:5">
      <c r="A972" s="23" t="s">
        <v>8219</v>
      </c>
      <c r="B972" s="23">
        <v>1373</v>
      </c>
      <c r="C972" s="23"/>
      <c r="D972" s="23" t="s">
        <v>8221</v>
      </c>
      <c r="E972" s="23">
        <v>171</v>
      </c>
    </row>
    <row r="973" spans="1:5">
      <c r="A973" s="23" t="s">
        <v>8219</v>
      </c>
      <c r="B973" s="23">
        <v>742</v>
      </c>
      <c r="C973" s="23"/>
      <c r="D973" s="23" t="s">
        <v>8221</v>
      </c>
      <c r="E973" s="23">
        <v>29</v>
      </c>
    </row>
    <row r="974" spans="1:5">
      <c r="A974" s="23" t="s">
        <v>8219</v>
      </c>
      <c r="B974" s="23">
        <v>170</v>
      </c>
      <c r="C974" s="23"/>
      <c r="D974" s="23" t="s">
        <v>8221</v>
      </c>
      <c r="E974" s="23">
        <v>9</v>
      </c>
    </row>
    <row r="975" spans="1:5">
      <c r="A975" s="23" t="s">
        <v>8219</v>
      </c>
      <c r="B975" s="23">
        <v>242</v>
      </c>
      <c r="C975" s="23"/>
      <c r="D975" s="23" t="s">
        <v>8221</v>
      </c>
      <c r="E975" s="23">
        <v>27</v>
      </c>
    </row>
    <row r="976" spans="1:5">
      <c r="A976" s="23" t="s">
        <v>8219</v>
      </c>
      <c r="B976" s="23">
        <v>541</v>
      </c>
      <c r="C976" s="23"/>
      <c r="D976" s="23" t="s">
        <v>8221</v>
      </c>
      <c r="E976" s="23">
        <v>2</v>
      </c>
    </row>
    <row r="977" spans="1:5">
      <c r="A977" s="23" t="s">
        <v>8219</v>
      </c>
      <c r="B977" s="23">
        <v>121</v>
      </c>
      <c r="C977" s="23"/>
      <c r="D977" s="23" t="s">
        <v>8221</v>
      </c>
      <c r="E977" s="23">
        <v>3</v>
      </c>
    </row>
    <row r="978" spans="1:5">
      <c r="A978" s="23" t="s">
        <v>8219</v>
      </c>
      <c r="B978" s="23">
        <v>621</v>
      </c>
      <c r="C978" s="23"/>
      <c r="D978" s="23" t="s">
        <v>8221</v>
      </c>
      <c r="E978" s="23">
        <v>4</v>
      </c>
    </row>
    <row r="979" spans="1:5">
      <c r="A979" s="23" t="s">
        <v>8219</v>
      </c>
      <c r="B979" s="23">
        <v>101</v>
      </c>
      <c r="C979" s="23"/>
      <c r="D979" s="23" t="s">
        <v>8221</v>
      </c>
      <c r="E979" s="23">
        <v>2</v>
      </c>
    </row>
    <row r="980" spans="1:5">
      <c r="A980" s="23" t="s">
        <v>8219</v>
      </c>
      <c r="B980" s="23">
        <v>554</v>
      </c>
      <c r="C980" s="23"/>
      <c r="D980" s="23" t="s">
        <v>8221</v>
      </c>
      <c r="E980" s="23">
        <v>20</v>
      </c>
    </row>
    <row r="981" spans="1:5">
      <c r="A981" s="23" t="s">
        <v>8219</v>
      </c>
      <c r="B981" s="23">
        <v>666</v>
      </c>
      <c r="C981" s="23"/>
      <c r="D981" s="23" t="s">
        <v>8221</v>
      </c>
      <c r="E981" s="23">
        <v>3</v>
      </c>
    </row>
    <row r="982" spans="1:5">
      <c r="A982" s="23" t="s">
        <v>8219</v>
      </c>
      <c r="B982" s="23">
        <v>410</v>
      </c>
      <c r="C982" s="23"/>
      <c r="D982" s="23" t="s">
        <v>8221</v>
      </c>
      <c r="E982" s="23">
        <v>4</v>
      </c>
    </row>
    <row r="983" spans="1:5">
      <c r="A983" s="23" t="s">
        <v>8219</v>
      </c>
      <c r="B983" s="23">
        <v>375</v>
      </c>
      <c r="C983" s="23"/>
      <c r="D983" s="23" t="s">
        <v>8221</v>
      </c>
      <c r="E983" s="23">
        <v>1</v>
      </c>
    </row>
    <row r="984" spans="1:5">
      <c r="A984" s="23" t="s">
        <v>8219</v>
      </c>
      <c r="B984" s="23">
        <v>1364</v>
      </c>
      <c r="C984" s="23"/>
      <c r="D984" s="23" t="s">
        <v>8221</v>
      </c>
      <c r="E984" s="23">
        <v>0</v>
      </c>
    </row>
    <row r="985" spans="1:5">
      <c r="A985" s="23" t="s">
        <v>8219</v>
      </c>
      <c r="B985" s="23">
        <v>35</v>
      </c>
      <c r="C985" s="23"/>
      <c r="D985" s="23" t="s">
        <v>8221</v>
      </c>
      <c r="E985" s="23">
        <v>0</v>
      </c>
    </row>
    <row r="986" spans="1:5">
      <c r="A986" s="23" t="s">
        <v>8219</v>
      </c>
      <c r="B986" s="23">
        <v>203</v>
      </c>
      <c r="C986" s="23"/>
      <c r="D986" s="23" t="s">
        <v>8221</v>
      </c>
      <c r="E986" s="23">
        <v>14</v>
      </c>
    </row>
    <row r="987" spans="1:5">
      <c r="A987" s="23" t="s">
        <v>8219</v>
      </c>
      <c r="B987" s="23">
        <v>49</v>
      </c>
      <c r="C987" s="23"/>
      <c r="D987" s="23" t="s">
        <v>8221</v>
      </c>
      <c r="E987" s="23">
        <v>1</v>
      </c>
    </row>
    <row r="988" spans="1:5">
      <c r="A988" s="23" t="s">
        <v>8219</v>
      </c>
      <c r="B988" s="23">
        <v>5812</v>
      </c>
      <c r="C988" s="23"/>
      <c r="D988" s="23" t="s">
        <v>8221</v>
      </c>
      <c r="E988" s="23">
        <v>118</v>
      </c>
    </row>
    <row r="989" spans="1:5">
      <c r="A989" s="23" t="s">
        <v>8219</v>
      </c>
      <c r="B989" s="23">
        <v>1556</v>
      </c>
      <c r="C989" s="23"/>
      <c r="D989" s="23" t="s">
        <v>8221</v>
      </c>
      <c r="E989" s="23">
        <v>2</v>
      </c>
    </row>
    <row r="990" spans="1:5">
      <c r="A990" s="23" t="s">
        <v>8219</v>
      </c>
      <c r="B990" s="23">
        <v>65</v>
      </c>
      <c r="C990" s="23"/>
      <c r="D990" s="23" t="s">
        <v>8221</v>
      </c>
      <c r="E990" s="23">
        <v>1</v>
      </c>
    </row>
    <row r="991" spans="1:5">
      <c r="A991" s="23" t="s">
        <v>8219</v>
      </c>
      <c r="B991" s="23">
        <v>10</v>
      </c>
      <c r="C991" s="23"/>
      <c r="D991" s="23" t="s">
        <v>8221</v>
      </c>
      <c r="E991" s="23">
        <v>3</v>
      </c>
    </row>
    <row r="992" spans="1:5">
      <c r="A992" s="23" t="s">
        <v>8219</v>
      </c>
      <c r="B992" s="23">
        <v>76</v>
      </c>
      <c r="C992" s="23"/>
      <c r="D992" s="23" t="s">
        <v>8221</v>
      </c>
      <c r="E992" s="23">
        <v>1</v>
      </c>
    </row>
    <row r="993" spans="1:5">
      <c r="A993" s="23" t="s">
        <v>8219</v>
      </c>
      <c r="B993" s="23">
        <v>263</v>
      </c>
      <c r="C993" s="23"/>
      <c r="D993" s="23" t="s">
        <v>8221</v>
      </c>
      <c r="E993" s="23">
        <v>3</v>
      </c>
    </row>
    <row r="994" spans="1:5">
      <c r="A994" s="23" t="s">
        <v>8219</v>
      </c>
      <c r="B994" s="23">
        <v>1530</v>
      </c>
      <c r="C994" s="23"/>
      <c r="D994" s="23" t="s">
        <v>8221</v>
      </c>
      <c r="E994" s="23">
        <v>38</v>
      </c>
    </row>
    <row r="995" spans="1:5">
      <c r="A995" s="23" t="s">
        <v>8219</v>
      </c>
      <c r="B995" s="23">
        <v>278</v>
      </c>
      <c r="C995" s="23"/>
      <c r="D995" s="23" t="s">
        <v>8221</v>
      </c>
      <c r="E995" s="23">
        <v>52</v>
      </c>
    </row>
    <row r="996" spans="1:5">
      <c r="A996" s="23" t="s">
        <v>8219</v>
      </c>
      <c r="B996" s="23">
        <v>350</v>
      </c>
      <c r="C996" s="23"/>
      <c r="D996" s="23" t="s">
        <v>8221</v>
      </c>
      <c r="E996" s="23">
        <v>2</v>
      </c>
    </row>
    <row r="997" spans="1:5">
      <c r="A997" s="23" t="s">
        <v>8219</v>
      </c>
      <c r="B997" s="23">
        <v>470</v>
      </c>
      <c r="C997" s="23"/>
      <c r="D997" s="23" t="s">
        <v>8221</v>
      </c>
      <c r="E997" s="23">
        <v>0</v>
      </c>
    </row>
    <row r="998" spans="1:5">
      <c r="A998" s="23" t="s">
        <v>8219</v>
      </c>
      <c r="B998" s="23">
        <v>3</v>
      </c>
      <c r="C998" s="23"/>
      <c r="D998" s="23" t="s">
        <v>8221</v>
      </c>
      <c r="E998" s="23">
        <v>4</v>
      </c>
    </row>
    <row r="999" spans="1:5">
      <c r="A999" s="23" t="s">
        <v>8219</v>
      </c>
      <c r="B999" s="23">
        <v>8200</v>
      </c>
      <c r="C999" s="23"/>
      <c r="D999" s="23" t="s">
        <v>8221</v>
      </c>
      <c r="E999" s="23">
        <v>4</v>
      </c>
    </row>
    <row r="1000" spans="1:5">
      <c r="A1000" s="23" t="s">
        <v>8219</v>
      </c>
      <c r="B1000" s="23">
        <v>8359</v>
      </c>
      <c r="C1000" s="23"/>
      <c r="D1000" s="23" t="s">
        <v>8221</v>
      </c>
      <c r="E1000" s="23">
        <v>18</v>
      </c>
    </row>
    <row r="1001" spans="1:5">
      <c r="A1001" s="23" t="s">
        <v>8219</v>
      </c>
      <c r="B1001" s="23">
        <v>188</v>
      </c>
      <c r="C1001" s="23"/>
      <c r="D1001" s="23" t="s">
        <v>8221</v>
      </c>
      <c r="E1001" s="23">
        <v>0</v>
      </c>
    </row>
    <row r="1002" spans="1:5">
      <c r="A1002" s="23" t="s">
        <v>8219</v>
      </c>
      <c r="B1002" s="23">
        <v>48</v>
      </c>
      <c r="C1002" s="23"/>
      <c r="D1002" s="23" t="s">
        <v>8221</v>
      </c>
      <c r="E1002" s="23">
        <v>22</v>
      </c>
    </row>
    <row r="1003" spans="1:5">
      <c r="A1003" s="23" t="s">
        <v>8219</v>
      </c>
      <c r="B1003" s="23">
        <v>607</v>
      </c>
      <c r="C1003" s="23"/>
      <c r="D1003" s="23" t="s">
        <v>8221</v>
      </c>
      <c r="E1003" s="23">
        <v>49</v>
      </c>
    </row>
    <row r="1004" spans="1:5">
      <c r="A1004" s="23" t="s">
        <v>8219</v>
      </c>
      <c r="B1004" s="23">
        <v>50</v>
      </c>
      <c r="C1004" s="23"/>
      <c r="D1004" s="23" t="s">
        <v>8221</v>
      </c>
      <c r="E1004" s="23">
        <v>19</v>
      </c>
    </row>
    <row r="1005" spans="1:5">
      <c r="A1005" s="23" t="s">
        <v>8219</v>
      </c>
      <c r="B1005" s="23">
        <v>55</v>
      </c>
      <c r="C1005" s="23"/>
      <c r="D1005" s="23" t="s">
        <v>8221</v>
      </c>
      <c r="E1005" s="23">
        <v>4</v>
      </c>
    </row>
    <row r="1006" spans="1:5">
      <c r="A1006" s="23" t="s">
        <v>8219</v>
      </c>
      <c r="B1006" s="23">
        <v>38</v>
      </c>
      <c r="C1006" s="23"/>
      <c r="D1006" s="23" t="s">
        <v>8221</v>
      </c>
      <c r="E1006" s="23">
        <v>4</v>
      </c>
    </row>
    <row r="1007" spans="1:5">
      <c r="A1007" s="23" t="s">
        <v>8219</v>
      </c>
      <c r="B1007" s="23">
        <v>25</v>
      </c>
      <c r="C1007" s="23"/>
      <c r="D1007" s="23" t="s">
        <v>8221</v>
      </c>
      <c r="E1007" s="23">
        <v>2</v>
      </c>
    </row>
    <row r="1008" spans="1:5">
      <c r="A1008" s="23" t="s">
        <v>8219</v>
      </c>
      <c r="B1008" s="23">
        <v>46</v>
      </c>
      <c r="C1008" s="23"/>
      <c r="D1008" s="23" t="s">
        <v>8221</v>
      </c>
      <c r="E1008" s="23">
        <v>0</v>
      </c>
    </row>
    <row r="1009" spans="1:5">
      <c r="A1009" s="23" t="s">
        <v>8219</v>
      </c>
      <c r="B1009" s="23">
        <v>83</v>
      </c>
      <c r="C1009" s="23"/>
      <c r="D1009" s="23" t="s">
        <v>8221</v>
      </c>
      <c r="E1009" s="23">
        <v>0</v>
      </c>
    </row>
    <row r="1010" spans="1:5">
      <c r="A1010" s="23" t="s">
        <v>8219</v>
      </c>
      <c r="B1010" s="23">
        <v>35</v>
      </c>
      <c r="C1010" s="23"/>
      <c r="D1010" s="23" t="s">
        <v>8221</v>
      </c>
      <c r="E1010" s="23">
        <v>14</v>
      </c>
    </row>
    <row r="1011" spans="1:5">
      <c r="A1011" s="23" t="s">
        <v>8219</v>
      </c>
      <c r="B1011" s="23">
        <v>25</v>
      </c>
      <c r="C1011" s="23"/>
      <c r="D1011" s="23" t="s">
        <v>8221</v>
      </c>
      <c r="E1011" s="23">
        <v>8</v>
      </c>
    </row>
    <row r="1012" spans="1:5">
      <c r="A1012" s="23" t="s">
        <v>8219</v>
      </c>
      <c r="B1012" s="23">
        <v>75</v>
      </c>
      <c r="C1012" s="23"/>
      <c r="D1012" s="23" t="s">
        <v>8221</v>
      </c>
      <c r="E1012" s="23">
        <v>0</v>
      </c>
    </row>
    <row r="1013" spans="1:5">
      <c r="A1013" s="23" t="s">
        <v>8219</v>
      </c>
      <c r="B1013" s="23">
        <v>62</v>
      </c>
      <c r="C1013" s="23"/>
      <c r="D1013" s="23" t="s">
        <v>8221</v>
      </c>
      <c r="E1013" s="23">
        <v>15</v>
      </c>
    </row>
    <row r="1014" spans="1:5">
      <c r="A1014" s="23" t="s">
        <v>8219</v>
      </c>
      <c r="B1014" s="23">
        <v>160</v>
      </c>
      <c r="C1014" s="23"/>
      <c r="D1014" s="23" t="s">
        <v>8221</v>
      </c>
      <c r="E1014" s="23">
        <v>33</v>
      </c>
    </row>
    <row r="1015" spans="1:5">
      <c r="A1015" s="23" t="s">
        <v>8219</v>
      </c>
      <c r="B1015" s="23">
        <v>246</v>
      </c>
      <c r="C1015" s="23"/>
      <c r="D1015" s="23" t="s">
        <v>8221</v>
      </c>
      <c r="E1015" s="23">
        <v>2</v>
      </c>
    </row>
    <row r="1016" spans="1:5">
      <c r="A1016" s="23" t="s">
        <v>8219</v>
      </c>
      <c r="B1016" s="23">
        <v>55</v>
      </c>
      <c r="C1016" s="23"/>
      <c r="D1016" s="23" t="s">
        <v>8221</v>
      </c>
      <c r="E1016" s="23">
        <v>6</v>
      </c>
    </row>
    <row r="1017" spans="1:5">
      <c r="A1017" s="23" t="s">
        <v>8219</v>
      </c>
      <c r="B1017" s="23">
        <v>23</v>
      </c>
      <c r="C1017" s="23"/>
      <c r="D1017" s="23" t="s">
        <v>8221</v>
      </c>
      <c r="E1017" s="23">
        <v>2</v>
      </c>
    </row>
    <row r="1018" spans="1:5">
      <c r="A1018" s="23" t="s">
        <v>8219</v>
      </c>
      <c r="B1018" s="23">
        <v>72</v>
      </c>
      <c r="C1018" s="23"/>
      <c r="D1018" s="23" t="s">
        <v>8221</v>
      </c>
      <c r="E1018" s="23">
        <v>0</v>
      </c>
    </row>
    <row r="1019" spans="1:5">
      <c r="A1019" s="23" t="s">
        <v>8219</v>
      </c>
      <c r="B1019" s="23">
        <v>22</v>
      </c>
      <c r="C1019" s="23"/>
      <c r="D1019" s="23" t="s">
        <v>8221</v>
      </c>
      <c r="E1019" s="23">
        <v>4</v>
      </c>
    </row>
    <row r="1020" spans="1:5">
      <c r="A1020" s="23" t="s">
        <v>8219</v>
      </c>
      <c r="B1020" s="23">
        <v>14</v>
      </c>
      <c r="C1020" s="23"/>
      <c r="D1020" s="23" t="s">
        <v>8221</v>
      </c>
      <c r="E1020" s="23">
        <v>1</v>
      </c>
    </row>
    <row r="1021" spans="1:5">
      <c r="A1021" s="23" t="s">
        <v>8219</v>
      </c>
      <c r="B1021" s="23">
        <v>38</v>
      </c>
      <c r="C1021" s="23"/>
      <c r="D1021" s="23" t="s">
        <v>8221</v>
      </c>
      <c r="E1021" s="23">
        <v>3</v>
      </c>
    </row>
    <row r="1022" spans="1:5">
      <c r="A1022" s="23" t="s">
        <v>8219</v>
      </c>
      <c r="B1022" s="23">
        <v>32</v>
      </c>
      <c r="C1022" s="23"/>
      <c r="D1022" s="23" t="s">
        <v>8221</v>
      </c>
      <c r="E1022" s="23">
        <v>4</v>
      </c>
    </row>
    <row r="1023" spans="1:5">
      <c r="A1023" s="23" t="s">
        <v>8219</v>
      </c>
      <c r="B1023" s="23">
        <v>63</v>
      </c>
      <c r="C1023" s="23"/>
      <c r="D1023" s="23" t="s">
        <v>8221</v>
      </c>
      <c r="E1023" s="23">
        <v>0</v>
      </c>
    </row>
    <row r="1024" spans="1:5">
      <c r="A1024" s="23" t="s">
        <v>8219</v>
      </c>
      <c r="B1024" s="23">
        <v>27</v>
      </c>
      <c r="C1024" s="23"/>
      <c r="D1024" s="23" t="s">
        <v>8221</v>
      </c>
      <c r="E1024" s="23">
        <v>4</v>
      </c>
    </row>
    <row r="1025" spans="1:5">
      <c r="A1025" s="23" t="s">
        <v>8219</v>
      </c>
      <c r="B1025" s="23">
        <v>44</v>
      </c>
      <c r="C1025" s="23"/>
      <c r="D1025" s="23" t="s">
        <v>8221</v>
      </c>
      <c r="E1025" s="23">
        <v>3</v>
      </c>
    </row>
    <row r="1026" spans="1:5">
      <c r="A1026" s="23" t="s">
        <v>8219</v>
      </c>
      <c r="B1026" s="23">
        <v>38</v>
      </c>
      <c r="C1026" s="23"/>
      <c r="D1026" s="23" t="s">
        <v>8221</v>
      </c>
      <c r="E1026" s="23">
        <v>34</v>
      </c>
    </row>
    <row r="1027" spans="1:5">
      <c r="A1027" s="23" t="s">
        <v>8219</v>
      </c>
      <c r="B1027" s="23">
        <v>115</v>
      </c>
      <c r="C1027" s="23"/>
      <c r="D1027" s="23" t="s">
        <v>8221</v>
      </c>
      <c r="E1027" s="23">
        <v>2</v>
      </c>
    </row>
    <row r="1028" spans="1:5">
      <c r="A1028" s="23" t="s">
        <v>8219</v>
      </c>
      <c r="B1028" s="23">
        <v>37</v>
      </c>
      <c r="C1028" s="23"/>
      <c r="D1028" s="23" t="s">
        <v>8221</v>
      </c>
      <c r="E1028" s="23">
        <v>33</v>
      </c>
    </row>
    <row r="1029" spans="1:5">
      <c r="A1029" s="23" t="s">
        <v>8219</v>
      </c>
      <c r="B1029" s="23">
        <v>99</v>
      </c>
      <c r="C1029" s="23"/>
      <c r="D1029" s="23" t="s">
        <v>8221</v>
      </c>
      <c r="E1029" s="23">
        <v>0</v>
      </c>
    </row>
    <row r="1030" spans="1:5">
      <c r="A1030" s="23" t="s">
        <v>8219</v>
      </c>
      <c r="B1030" s="23">
        <v>44</v>
      </c>
      <c r="C1030" s="23"/>
      <c r="D1030" s="23" t="s">
        <v>8221</v>
      </c>
      <c r="E1030" s="23">
        <v>0</v>
      </c>
    </row>
    <row r="1031" spans="1:5">
      <c r="A1031" s="23" t="s">
        <v>8219</v>
      </c>
      <c r="B1031" s="23">
        <v>58</v>
      </c>
      <c r="C1031" s="23"/>
      <c r="D1031" s="23" t="s">
        <v>8221</v>
      </c>
      <c r="E1031" s="23">
        <v>1</v>
      </c>
    </row>
    <row r="1032" spans="1:5">
      <c r="A1032" s="23" t="s">
        <v>8219</v>
      </c>
      <c r="B1032" s="23">
        <v>191</v>
      </c>
      <c r="C1032" s="23"/>
      <c r="D1032" s="23" t="s">
        <v>8221</v>
      </c>
      <c r="E1032" s="23">
        <v>13</v>
      </c>
    </row>
    <row r="1033" spans="1:5">
      <c r="A1033" s="23" t="s">
        <v>8219</v>
      </c>
      <c r="B1033" s="23">
        <v>40</v>
      </c>
      <c r="C1033" s="23"/>
      <c r="D1033" s="23" t="s">
        <v>8221</v>
      </c>
      <c r="E1033" s="23">
        <v>2</v>
      </c>
    </row>
    <row r="1034" spans="1:5">
      <c r="A1034" s="23" t="s">
        <v>8219</v>
      </c>
      <c r="B1034" s="23">
        <v>38</v>
      </c>
      <c r="C1034" s="23"/>
      <c r="D1034" s="23" t="s">
        <v>8221</v>
      </c>
      <c r="E1034" s="23">
        <v>36</v>
      </c>
    </row>
    <row r="1035" spans="1:5">
      <c r="A1035" s="23" t="s">
        <v>8219</v>
      </c>
      <c r="B1035" s="23">
        <v>39</v>
      </c>
      <c r="C1035" s="23"/>
      <c r="D1035" s="23" t="s">
        <v>8221</v>
      </c>
      <c r="E1035" s="23">
        <v>1</v>
      </c>
    </row>
    <row r="1036" spans="1:5">
      <c r="A1036" s="23" t="s">
        <v>8219</v>
      </c>
      <c r="B1036" s="23">
        <v>11</v>
      </c>
      <c r="C1036" s="23"/>
      <c r="D1036" s="23" t="s">
        <v>8221</v>
      </c>
      <c r="E1036" s="23">
        <v>15</v>
      </c>
    </row>
    <row r="1037" spans="1:5">
      <c r="A1037" s="23" t="s">
        <v>8219</v>
      </c>
      <c r="B1037" s="23">
        <v>107</v>
      </c>
      <c r="C1037" s="23"/>
      <c r="D1037" s="23" t="s">
        <v>8221</v>
      </c>
      <c r="E1037" s="23">
        <v>1</v>
      </c>
    </row>
    <row r="1038" spans="1:5">
      <c r="A1038" s="23" t="s">
        <v>8219</v>
      </c>
      <c r="B1038" s="23">
        <v>147</v>
      </c>
      <c r="C1038" s="23"/>
      <c r="D1038" s="23" t="s">
        <v>8221</v>
      </c>
      <c r="E1038" s="23">
        <v>0</v>
      </c>
    </row>
    <row r="1039" spans="1:5">
      <c r="A1039" s="23" t="s">
        <v>8219</v>
      </c>
      <c r="B1039" s="23">
        <v>36</v>
      </c>
      <c r="C1039" s="23"/>
      <c r="D1039" s="23" t="s">
        <v>8221</v>
      </c>
      <c r="E1039" s="23">
        <v>1</v>
      </c>
    </row>
    <row r="1040" spans="1:5">
      <c r="A1040" s="23" t="s">
        <v>8219</v>
      </c>
      <c r="B1040" s="23">
        <v>92</v>
      </c>
      <c r="C1040" s="23"/>
      <c r="D1040" s="23" t="s">
        <v>8221</v>
      </c>
      <c r="E1040" s="23">
        <v>0</v>
      </c>
    </row>
    <row r="1041" spans="1:5">
      <c r="A1041" s="23" t="s">
        <v>8219</v>
      </c>
      <c r="B1041" s="23">
        <v>35</v>
      </c>
      <c r="C1041" s="23"/>
      <c r="D1041" s="23" t="s">
        <v>8221</v>
      </c>
      <c r="E1041" s="23">
        <v>0</v>
      </c>
    </row>
    <row r="1042" spans="1:5">
      <c r="A1042" s="23" t="s">
        <v>8219</v>
      </c>
      <c r="B1042" s="23">
        <v>17</v>
      </c>
      <c r="C1042" s="23"/>
      <c r="D1042" s="23" t="s">
        <v>8221</v>
      </c>
      <c r="E1042" s="23">
        <v>1</v>
      </c>
    </row>
    <row r="1043" spans="1:5">
      <c r="A1043" s="23" t="s">
        <v>8219</v>
      </c>
      <c r="B1043" s="23">
        <v>22</v>
      </c>
      <c r="C1043" s="23"/>
      <c r="D1043" s="23" t="s">
        <v>8221</v>
      </c>
      <c r="E1043" s="23">
        <v>39</v>
      </c>
    </row>
    <row r="1044" spans="1:5">
      <c r="A1044" s="23" t="s">
        <v>8219</v>
      </c>
      <c r="B1044" s="23">
        <v>69</v>
      </c>
      <c r="C1044" s="23"/>
      <c r="D1044" s="23" t="s">
        <v>8221</v>
      </c>
      <c r="E1044" s="23">
        <v>0</v>
      </c>
    </row>
    <row r="1045" spans="1:5">
      <c r="A1045" s="23" t="s">
        <v>8219</v>
      </c>
      <c r="B1045" s="23">
        <v>13</v>
      </c>
      <c r="C1045" s="23"/>
      <c r="D1045" s="23" t="s">
        <v>8221</v>
      </c>
      <c r="E1045" s="23">
        <v>0</v>
      </c>
    </row>
    <row r="1046" spans="1:5">
      <c r="A1046" s="23" t="s">
        <v>8219</v>
      </c>
      <c r="B1046" s="23">
        <v>58</v>
      </c>
      <c r="C1046" s="23"/>
      <c r="D1046" s="23" t="s">
        <v>8221</v>
      </c>
      <c r="E1046" s="23">
        <v>3</v>
      </c>
    </row>
    <row r="1047" spans="1:5">
      <c r="A1047" s="23" t="s">
        <v>8219</v>
      </c>
      <c r="B1047" s="23">
        <v>44</v>
      </c>
      <c r="C1047" s="23"/>
      <c r="D1047" s="23" t="s">
        <v>8221</v>
      </c>
      <c r="E1047" s="23">
        <v>1</v>
      </c>
    </row>
    <row r="1048" spans="1:5">
      <c r="A1048" s="23" t="s">
        <v>8219</v>
      </c>
      <c r="B1048" s="23">
        <v>83</v>
      </c>
      <c r="C1048" s="23"/>
      <c r="D1048" s="23" t="s">
        <v>8221</v>
      </c>
      <c r="E1048" s="23">
        <v>13</v>
      </c>
    </row>
    <row r="1049" spans="1:5">
      <c r="A1049" s="23" t="s">
        <v>8219</v>
      </c>
      <c r="B1049" s="23">
        <v>117</v>
      </c>
      <c r="C1049" s="23"/>
      <c r="D1049" s="23" t="s">
        <v>8221</v>
      </c>
      <c r="E1049" s="23">
        <v>0</v>
      </c>
    </row>
    <row r="1050" spans="1:5">
      <c r="A1050" s="23" t="s">
        <v>8219</v>
      </c>
      <c r="B1050" s="23">
        <v>32</v>
      </c>
      <c r="C1050" s="23"/>
      <c r="D1050" s="23" t="s">
        <v>8221</v>
      </c>
      <c r="E1050" s="23">
        <v>6</v>
      </c>
    </row>
    <row r="1051" spans="1:5">
      <c r="A1051" s="23" t="s">
        <v>8219</v>
      </c>
      <c r="B1051" s="23">
        <v>8</v>
      </c>
      <c r="C1051" s="23"/>
      <c r="D1051" s="23" t="s">
        <v>8221</v>
      </c>
      <c r="E1051" s="23">
        <v>0</v>
      </c>
    </row>
    <row r="1052" spans="1:5">
      <c r="A1052" s="23" t="s">
        <v>8219</v>
      </c>
      <c r="B1052" s="23">
        <v>340</v>
      </c>
      <c r="C1052" s="23"/>
      <c r="D1052" s="23" t="s">
        <v>8221</v>
      </c>
      <c r="E1052" s="23">
        <v>14</v>
      </c>
    </row>
    <row r="1053" spans="1:5">
      <c r="A1053" s="23" t="s">
        <v>8219</v>
      </c>
      <c r="B1053" s="23">
        <v>7</v>
      </c>
      <c r="C1053" s="23"/>
      <c r="D1053" s="23" t="s">
        <v>8221</v>
      </c>
      <c r="E1053" s="23">
        <v>5</v>
      </c>
    </row>
    <row r="1054" spans="1:5">
      <c r="A1054" s="23" t="s">
        <v>8219</v>
      </c>
      <c r="B1054" s="23">
        <v>19</v>
      </c>
      <c r="C1054" s="23"/>
      <c r="D1054" s="23" t="s">
        <v>8221</v>
      </c>
      <c r="E1054" s="23">
        <v>6</v>
      </c>
    </row>
    <row r="1055" spans="1:5">
      <c r="A1055" s="23" t="s">
        <v>8219</v>
      </c>
      <c r="B1055" s="23">
        <v>47</v>
      </c>
      <c r="C1055" s="23"/>
      <c r="D1055" s="23" t="s">
        <v>8221</v>
      </c>
      <c r="E1055" s="23">
        <v>15</v>
      </c>
    </row>
    <row r="1056" spans="1:5">
      <c r="A1056" s="23" t="s">
        <v>8219</v>
      </c>
      <c r="B1056" s="23">
        <v>13</v>
      </c>
      <c r="C1056" s="23"/>
      <c r="D1056" s="23" t="s">
        <v>8221</v>
      </c>
      <c r="E1056" s="23">
        <v>0</v>
      </c>
    </row>
    <row r="1057" spans="1:5">
      <c r="A1057" s="23" t="s">
        <v>8219</v>
      </c>
      <c r="B1057" s="23">
        <v>90</v>
      </c>
      <c r="C1057" s="23"/>
      <c r="D1057" s="23" t="s">
        <v>8221</v>
      </c>
      <c r="E1057" s="23">
        <v>1</v>
      </c>
    </row>
    <row r="1058" spans="1:5">
      <c r="A1058" s="23" t="s">
        <v>8219</v>
      </c>
      <c r="B1058" s="23">
        <v>63</v>
      </c>
      <c r="C1058" s="23"/>
      <c r="D1058" s="23" t="s">
        <v>8221</v>
      </c>
      <c r="E1058" s="23">
        <v>9</v>
      </c>
    </row>
    <row r="1059" spans="1:5">
      <c r="A1059" s="23" t="s">
        <v>8219</v>
      </c>
      <c r="B1059" s="23">
        <v>26</v>
      </c>
      <c r="C1059" s="23"/>
      <c r="D1059" s="23" t="s">
        <v>8221</v>
      </c>
      <c r="E1059" s="23">
        <v>3</v>
      </c>
    </row>
    <row r="1060" spans="1:5">
      <c r="A1060" s="23" t="s">
        <v>8219</v>
      </c>
      <c r="B1060" s="23">
        <v>71</v>
      </c>
      <c r="C1060" s="23"/>
      <c r="D1060" s="23" t="s">
        <v>8221</v>
      </c>
      <c r="E1060" s="23">
        <v>3</v>
      </c>
    </row>
    <row r="1061" spans="1:5">
      <c r="A1061" s="23" t="s">
        <v>8219</v>
      </c>
      <c r="B1061" s="23">
        <v>38</v>
      </c>
      <c r="C1061" s="23"/>
      <c r="D1061" s="23" t="s">
        <v>8221</v>
      </c>
      <c r="E1061" s="23">
        <v>1</v>
      </c>
    </row>
    <row r="1062" spans="1:5">
      <c r="A1062" s="23" t="s">
        <v>8219</v>
      </c>
      <c r="B1062" s="23">
        <v>859</v>
      </c>
      <c r="C1062" s="23"/>
      <c r="D1062" s="23" t="s">
        <v>8221</v>
      </c>
      <c r="E1062" s="23">
        <v>3</v>
      </c>
    </row>
    <row r="1063" spans="1:5">
      <c r="A1063" s="23" t="s">
        <v>8219</v>
      </c>
      <c r="B1063" s="23">
        <v>21</v>
      </c>
      <c r="C1063" s="23"/>
      <c r="D1063" s="23" t="s">
        <v>8221</v>
      </c>
      <c r="E1063" s="23">
        <v>0</v>
      </c>
    </row>
    <row r="1064" spans="1:5">
      <c r="A1064" s="23" t="s">
        <v>8219</v>
      </c>
      <c r="B1064" s="23">
        <v>78</v>
      </c>
      <c r="C1064" s="23"/>
      <c r="D1064" s="23" t="s">
        <v>8221</v>
      </c>
      <c r="E1064" s="23">
        <v>2</v>
      </c>
    </row>
    <row r="1065" spans="1:5">
      <c r="A1065" s="23" t="s">
        <v>8219</v>
      </c>
      <c r="B1065" s="23">
        <v>53</v>
      </c>
      <c r="C1065" s="23"/>
      <c r="D1065" s="23" t="s">
        <v>8221</v>
      </c>
      <c r="E1065" s="23">
        <v>10</v>
      </c>
    </row>
    <row r="1066" spans="1:5">
      <c r="A1066" s="23" t="s">
        <v>8219</v>
      </c>
      <c r="B1066" s="23">
        <v>356</v>
      </c>
      <c r="C1066" s="23"/>
      <c r="D1066" s="23" t="s">
        <v>8221</v>
      </c>
      <c r="E1066" s="23">
        <v>60</v>
      </c>
    </row>
    <row r="1067" spans="1:5">
      <c r="A1067" s="23" t="s">
        <v>8219</v>
      </c>
      <c r="B1067" s="23">
        <v>279</v>
      </c>
      <c r="C1067" s="23"/>
      <c r="D1067" s="23" t="s">
        <v>8221</v>
      </c>
      <c r="E1067" s="23">
        <v>5</v>
      </c>
    </row>
    <row r="1068" spans="1:5">
      <c r="A1068" s="23" t="s">
        <v>8219</v>
      </c>
      <c r="B1068" s="23">
        <v>266</v>
      </c>
      <c r="C1068" s="23"/>
      <c r="D1068" s="23" t="s">
        <v>8221</v>
      </c>
      <c r="E1068" s="23">
        <v>9</v>
      </c>
    </row>
    <row r="1069" spans="1:5">
      <c r="A1069" s="23" t="s">
        <v>8219</v>
      </c>
      <c r="B1069" s="23">
        <v>623</v>
      </c>
      <c r="C1069" s="23"/>
      <c r="D1069" s="23" t="s">
        <v>8221</v>
      </c>
      <c r="E1069" s="23">
        <v>13</v>
      </c>
    </row>
    <row r="1070" spans="1:5">
      <c r="A1070" s="23" t="s">
        <v>8219</v>
      </c>
      <c r="B1070" s="23">
        <v>392</v>
      </c>
      <c r="C1070" s="23"/>
      <c r="D1070" s="23" t="s">
        <v>8221</v>
      </c>
      <c r="E1070" s="23">
        <v>0</v>
      </c>
    </row>
    <row r="1071" spans="1:5">
      <c r="A1071" s="23" t="s">
        <v>8219</v>
      </c>
      <c r="B1071" s="23">
        <v>3562</v>
      </c>
      <c r="C1071" s="23"/>
      <c r="D1071" s="23" t="s">
        <v>8221</v>
      </c>
      <c r="E1071" s="23">
        <v>8</v>
      </c>
    </row>
    <row r="1072" spans="1:5">
      <c r="A1072" s="23" t="s">
        <v>8219</v>
      </c>
      <c r="B1072" s="23">
        <v>514</v>
      </c>
      <c r="C1072" s="23"/>
      <c r="D1072" s="23" t="s">
        <v>8221</v>
      </c>
      <c r="E1072" s="23">
        <v>3</v>
      </c>
    </row>
    <row r="1073" spans="1:5">
      <c r="A1073" s="23" t="s">
        <v>8219</v>
      </c>
      <c r="B1073" s="23">
        <v>88</v>
      </c>
      <c r="C1073" s="23"/>
      <c r="D1073" s="23" t="s">
        <v>8221</v>
      </c>
      <c r="E1073" s="23">
        <v>3</v>
      </c>
    </row>
    <row r="1074" spans="1:5">
      <c r="A1074" s="23" t="s">
        <v>8219</v>
      </c>
      <c r="B1074" s="23">
        <v>537</v>
      </c>
      <c r="C1074" s="23"/>
      <c r="D1074" s="23" t="s">
        <v>8221</v>
      </c>
      <c r="E1074" s="23">
        <v>0</v>
      </c>
    </row>
    <row r="1075" spans="1:5">
      <c r="A1075" s="23" t="s">
        <v>8219</v>
      </c>
      <c r="B1075" s="23">
        <v>25</v>
      </c>
      <c r="C1075" s="23"/>
      <c r="D1075" s="23" t="s">
        <v>8221</v>
      </c>
      <c r="E1075" s="23">
        <v>6</v>
      </c>
    </row>
    <row r="1076" spans="1:5">
      <c r="A1076" s="23" t="s">
        <v>8219</v>
      </c>
      <c r="B1076" s="23">
        <v>3238</v>
      </c>
      <c r="C1076" s="23"/>
      <c r="D1076" s="23" t="s">
        <v>8221</v>
      </c>
      <c r="E1076" s="23">
        <v>4</v>
      </c>
    </row>
    <row r="1077" spans="1:5">
      <c r="A1077" s="23" t="s">
        <v>8219</v>
      </c>
      <c r="B1077" s="23">
        <v>897</v>
      </c>
      <c r="C1077" s="23"/>
      <c r="D1077" s="23" t="s">
        <v>8221</v>
      </c>
      <c r="E1077" s="23">
        <v>1</v>
      </c>
    </row>
    <row r="1078" spans="1:5">
      <c r="A1078" s="23" t="s">
        <v>8219</v>
      </c>
      <c r="B1078" s="23">
        <v>878</v>
      </c>
      <c r="C1078" s="23"/>
      <c r="D1078" s="23" t="s">
        <v>8221</v>
      </c>
      <c r="E1078" s="23">
        <v>29</v>
      </c>
    </row>
    <row r="1079" spans="1:5">
      <c r="A1079" s="23" t="s">
        <v>8219</v>
      </c>
      <c r="B1079" s="23">
        <v>115</v>
      </c>
      <c r="C1079" s="23"/>
      <c r="D1079" s="23" t="s">
        <v>8221</v>
      </c>
      <c r="E1079" s="23">
        <v>0</v>
      </c>
    </row>
    <row r="1080" spans="1:5">
      <c r="A1080" s="23" t="s">
        <v>8219</v>
      </c>
      <c r="B1080" s="23">
        <v>234</v>
      </c>
      <c r="C1080" s="23"/>
      <c r="D1080" s="23" t="s">
        <v>8221</v>
      </c>
      <c r="E1080" s="23">
        <v>4</v>
      </c>
    </row>
    <row r="1081" spans="1:5">
      <c r="A1081" s="23" t="s">
        <v>8219</v>
      </c>
      <c r="B1081" s="23">
        <v>4330</v>
      </c>
      <c r="C1081" s="23"/>
      <c r="D1081" s="23" t="s">
        <v>8221</v>
      </c>
      <c r="E1081" s="23">
        <v>5</v>
      </c>
    </row>
    <row r="1082" spans="1:5">
      <c r="A1082" s="23" t="s">
        <v>8219</v>
      </c>
      <c r="B1082" s="23">
        <v>651</v>
      </c>
      <c r="C1082" s="23"/>
      <c r="D1082" s="23" t="s">
        <v>8221</v>
      </c>
      <c r="E1082" s="23">
        <v>4</v>
      </c>
    </row>
    <row r="1083" spans="1:5">
      <c r="A1083" s="23" t="s">
        <v>8219</v>
      </c>
      <c r="B1083" s="23">
        <v>251</v>
      </c>
      <c r="C1083" s="23"/>
      <c r="D1083" s="23" t="s">
        <v>8221</v>
      </c>
      <c r="E1083" s="23">
        <v>5</v>
      </c>
    </row>
    <row r="1084" spans="1:5">
      <c r="A1084" s="23" t="s">
        <v>8219</v>
      </c>
      <c r="B1084" s="23">
        <v>263</v>
      </c>
      <c r="C1084" s="23"/>
      <c r="D1084" s="23" t="s">
        <v>8221</v>
      </c>
      <c r="E1084" s="23">
        <v>1</v>
      </c>
    </row>
    <row r="1085" spans="1:5">
      <c r="A1085" s="23" t="s">
        <v>8219</v>
      </c>
      <c r="B1085" s="23">
        <v>28</v>
      </c>
      <c r="C1085" s="23"/>
      <c r="D1085" s="23" t="s">
        <v>8221</v>
      </c>
      <c r="E1085" s="23">
        <v>1</v>
      </c>
    </row>
    <row r="1086" spans="1:5">
      <c r="A1086" s="23" t="s">
        <v>8219</v>
      </c>
      <c r="B1086" s="23">
        <v>721</v>
      </c>
      <c r="C1086" s="23"/>
      <c r="D1086" s="23" t="s">
        <v>8221</v>
      </c>
      <c r="E1086" s="23">
        <v>0</v>
      </c>
    </row>
    <row r="1087" spans="1:5">
      <c r="A1087" s="23" t="s">
        <v>8219</v>
      </c>
      <c r="B1087" s="23">
        <v>50</v>
      </c>
      <c r="C1087" s="23"/>
      <c r="D1087" s="23" t="s">
        <v>8221</v>
      </c>
      <c r="E1087" s="23">
        <v>14</v>
      </c>
    </row>
    <row r="1088" spans="1:5">
      <c r="A1088" s="23" t="s">
        <v>8219</v>
      </c>
      <c r="B1088" s="23">
        <v>73</v>
      </c>
      <c r="C1088" s="23"/>
      <c r="D1088" s="23" t="s">
        <v>8221</v>
      </c>
      <c r="E1088" s="23">
        <v>3</v>
      </c>
    </row>
    <row r="1089" spans="1:5">
      <c r="A1089" s="23" t="s">
        <v>8219</v>
      </c>
      <c r="B1089" s="23">
        <v>27</v>
      </c>
      <c r="C1089" s="23"/>
      <c r="D1089" s="23" t="s">
        <v>8221</v>
      </c>
      <c r="E1089" s="23">
        <v>10</v>
      </c>
    </row>
    <row r="1090" spans="1:5">
      <c r="A1090" s="23" t="s">
        <v>8219</v>
      </c>
      <c r="B1090" s="23">
        <v>34</v>
      </c>
      <c r="C1090" s="23"/>
      <c r="D1090" s="23" t="s">
        <v>8221</v>
      </c>
      <c r="E1090" s="23">
        <v>17</v>
      </c>
    </row>
    <row r="1091" spans="1:5">
      <c r="A1091" s="23" t="s">
        <v>8219</v>
      </c>
      <c r="B1091" s="23">
        <v>7</v>
      </c>
      <c r="C1091" s="23"/>
      <c r="D1091" s="23" t="s">
        <v>8221</v>
      </c>
      <c r="E1091" s="23">
        <v>2</v>
      </c>
    </row>
    <row r="1092" spans="1:5">
      <c r="A1092" s="23" t="s">
        <v>8219</v>
      </c>
      <c r="B1092" s="23">
        <v>24</v>
      </c>
      <c r="C1092" s="23"/>
      <c r="D1092" s="23" t="s">
        <v>8221</v>
      </c>
      <c r="E1092" s="23">
        <v>0</v>
      </c>
    </row>
    <row r="1093" spans="1:5">
      <c r="A1093" s="23" t="s">
        <v>8219</v>
      </c>
      <c r="B1093" s="23">
        <v>15</v>
      </c>
      <c r="C1093" s="23"/>
      <c r="D1093" s="23" t="s">
        <v>8221</v>
      </c>
      <c r="E1093" s="23">
        <v>4</v>
      </c>
    </row>
    <row r="1094" spans="1:5">
      <c r="A1094" s="23" t="s">
        <v>8219</v>
      </c>
      <c r="B1094" s="23">
        <v>72</v>
      </c>
      <c r="C1094" s="23"/>
      <c r="D1094" s="23" t="s">
        <v>8221</v>
      </c>
      <c r="E1094" s="23">
        <v>12</v>
      </c>
    </row>
    <row r="1095" spans="1:5">
      <c r="A1095" s="23" t="s">
        <v>8219</v>
      </c>
      <c r="B1095" s="23">
        <v>120</v>
      </c>
      <c r="C1095" s="23"/>
      <c r="D1095" s="23" t="s">
        <v>8221</v>
      </c>
      <c r="E1095" s="23">
        <v>3</v>
      </c>
    </row>
    <row r="1096" spans="1:5">
      <c r="A1096" s="23" t="s">
        <v>8219</v>
      </c>
      <c r="B1096" s="23">
        <v>123</v>
      </c>
      <c r="C1096" s="23"/>
      <c r="D1096" s="23" t="s">
        <v>8221</v>
      </c>
      <c r="E1096" s="23">
        <v>12</v>
      </c>
    </row>
    <row r="1097" spans="1:5">
      <c r="A1097" s="23" t="s">
        <v>8219</v>
      </c>
      <c r="B1097" s="23">
        <v>1</v>
      </c>
      <c r="C1097" s="23"/>
      <c r="D1097" s="23" t="s">
        <v>8221</v>
      </c>
      <c r="E1097" s="23">
        <v>0</v>
      </c>
    </row>
    <row r="1098" spans="1:5">
      <c r="A1098" s="23" t="s">
        <v>8219</v>
      </c>
      <c r="B1098" s="23">
        <v>24</v>
      </c>
      <c r="C1098" s="23"/>
      <c r="D1098" s="23" t="s">
        <v>8221</v>
      </c>
      <c r="E1098" s="23">
        <v>7</v>
      </c>
    </row>
    <row r="1099" spans="1:5">
      <c r="A1099" s="23" t="s">
        <v>8219</v>
      </c>
      <c r="B1099" s="23">
        <v>33</v>
      </c>
      <c r="C1099" s="23"/>
      <c r="D1099" s="23" t="s">
        <v>8221</v>
      </c>
      <c r="E1099" s="23">
        <v>2</v>
      </c>
    </row>
    <row r="1100" spans="1:5">
      <c r="A1100" s="23" t="s">
        <v>8219</v>
      </c>
      <c r="B1100" s="23">
        <v>14</v>
      </c>
      <c r="C1100" s="23"/>
      <c r="D1100" s="23" t="s">
        <v>8221</v>
      </c>
      <c r="E1100" s="23">
        <v>1</v>
      </c>
    </row>
    <row r="1101" spans="1:5">
      <c r="A1101" s="23" t="s">
        <v>8219</v>
      </c>
      <c r="B1101" s="23">
        <v>9</v>
      </c>
      <c r="C1101" s="23"/>
      <c r="D1101" s="23" t="s">
        <v>8221</v>
      </c>
      <c r="E1101" s="23">
        <v>4</v>
      </c>
    </row>
    <row r="1102" spans="1:5">
      <c r="A1102" s="23" t="s">
        <v>8219</v>
      </c>
      <c r="B1102" s="23">
        <v>76</v>
      </c>
      <c r="C1102" s="23"/>
      <c r="D1102" s="23" t="s">
        <v>8221</v>
      </c>
      <c r="E1102" s="23">
        <v>4</v>
      </c>
    </row>
    <row r="1103" spans="1:5">
      <c r="A1103" s="23" t="s">
        <v>8219</v>
      </c>
      <c r="B1103" s="23">
        <v>19</v>
      </c>
      <c r="C1103" s="23"/>
      <c r="D1103" s="23" t="s">
        <v>8221</v>
      </c>
      <c r="E1103" s="23">
        <v>17</v>
      </c>
    </row>
    <row r="1104" spans="1:5">
      <c r="A1104" s="23" t="s">
        <v>8219</v>
      </c>
      <c r="B1104" s="23">
        <v>69</v>
      </c>
      <c r="C1104" s="23"/>
      <c r="D1104" s="23" t="s">
        <v>8221</v>
      </c>
      <c r="E1104" s="23">
        <v>7</v>
      </c>
    </row>
    <row r="1105" spans="1:5">
      <c r="A1105" s="23" t="s">
        <v>8219</v>
      </c>
      <c r="B1105" s="23">
        <v>218</v>
      </c>
      <c r="C1105" s="23"/>
      <c r="D1105" s="23" t="s">
        <v>8221</v>
      </c>
      <c r="E1105" s="23">
        <v>2</v>
      </c>
    </row>
    <row r="1106" spans="1:5">
      <c r="A1106" s="23" t="s">
        <v>8219</v>
      </c>
      <c r="B1106" s="23">
        <v>30</v>
      </c>
      <c r="C1106" s="23"/>
      <c r="D1106" s="23" t="s">
        <v>8221</v>
      </c>
      <c r="E1106" s="23">
        <v>5</v>
      </c>
    </row>
    <row r="1107" spans="1:5">
      <c r="A1107" s="23" t="s">
        <v>8219</v>
      </c>
      <c r="B1107" s="23">
        <v>100</v>
      </c>
      <c r="C1107" s="23"/>
      <c r="D1107" s="23" t="s">
        <v>8221</v>
      </c>
      <c r="E1107" s="23">
        <v>1</v>
      </c>
    </row>
    <row r="1108" spans="1:5">
      <c r="A1108" s="23" t="s">
        <v>8219</v>
      </c>
      <c r="B1108" s="23">
        <v>296</v>
      </c>
      <c r="C1108" s="23"/>
      <c r="D1108" s="23" t="s">
        <v>8221</v>
      </c>
      <c r="E1108" s="23">
        <v>1</v>
      </c>
    </row>
    <row r="1109" spans="1:5">
      <c r="A1109" s="23" t="s">
        <v>8219</v>
      </c>
      <c r="B1109" s="23">
        <v>1204</v>
      </c>
      <c r="C1109" s="23"/>
      <c r="D1109" s="23" t="s">
        <v>8221</v>
      </c>
      <c r="E1109" s="23">
        <v>14</v>
      </c>
    </row>
    <row r="1110" spans="1:5">
      <c r="A1110" s="23" t="s">
        <v>8219</v>
      </c>
      <c r="B1110" s="23">
        <v>321</v>
      </c>
      <c r="C1110" s="23"/>
      <c r="D1110" s="23" t="s">
        <v>8221</v>
      </c>
      <c r="E1110" s="23">
        <v>26</v>
      </c>
    </row>
    <row r="1111" spans="1:5">
      <c r="A1111" s="23" t="s">
        <v>8219</v>
      </c>
      <c r="B1111" s="23">
        <v>301</v>
      </c>
      <c r="C1111" s="23"/>
      <c r="D1111" s="23" t="s">
        <v>8221</v>
      </c>
      <c r="E1111" s="23">
        <v>2</v>
      </c>
    </row>
    <row r="1112" spans="1:5">
      <c r="A1112" s="23" t="s">
        <v>8219</v>
      </c>
      <c r="B1112" s="23">
        <v>144</v>
      </c>
      <c r="C1112" s="23"/>
      <c r="D1112" s="23" t="s">
        <v>8221</v>
      </c>
      <c r="E1112" s="23">
        <v>1</v>
      </c>
    </row>
    <row r="1113" spans="1:5">
      <c r="A1113" s="23" t="s">
        <v>8219</v>
      </c>
      <c r="B1113" s="23">
        <v>539</v>
      </c>
      <c r="C1113" s="23"/>
      <c r="D1113" s="23" t="s">
        <v>8221</v>
      </c>
      <c r="E1113" s="23">
        <v>3</v>
      </c>
    </row>
    <row r="1114" spans="1:5">
      <c r="A1114" s="23" t="s">
        <v>8219</v>
      </c>
      <c r="B1114" s="23">
        <v>498</v>
      </c>
      <c r="C1114" s="23"/>
      <c r="D1114" s="23" t="s">
        <v>8221</v>
      </c>
      <c r="E1114" s="23">
        <v>7</v>
      </c>
    </row>
    <row r="1115" spans="1:5">
      <c r="A1115" s="23" t="s">
        <v>8219</v>
      </c>
      <c r="B1115" s="23">
        <v>1113</v>
      </c>
      <c r="C1115" s="23"/>
      <c r="D1115" s="23" t="s">
        <v>8221</v>
      </c>
      <c r="E1115" s="23">
        <v>9</v>
      </c>
    </row>
    <row r="1116" spans="1:5">
      <c r="A1116" s="23" t="s">
        <v>8219</v>
      </c>
      <c r="B1116" s="23">
        <v>988</v>
      </c>
      <c r="C1116" s="23"/>
      <c r="D1116" s="23" t="s">
        <v>8221</v>
      </c>
      <c r="E1116" s="23">
        <v>20</v>
      </c>
    </row>
    <row r="1117" spans="1:5">
      <c r="A1117" s="23" t="s">
        <v>8219</v>
      </c>
      <c r="B1117" s="23">
        <v>391</v>
      </c>
      <c r="C1117" s="23"/>
      <c r="D1117" s="23" t="s">
        <v>8221</v>
      </c>
      <c r="E1117" s="23">
        <v>6</v>
      </c>
    </row>
    <row r="1118" spans="1:5">
      <c r="A1118" s="23" t="s">
        <v>8219</v>
      </c>
      <c r="B1118" s="23">
        <v>28</v>
      </c>
      <c r="C1118" s="23"/>
      <c r="D1118" s="23" t="s">
        <v>8221</v>
      </c>
      <c r="E1118" s="23">
        <v>13</v>
      </c>
    </row>
    <row r="1119" spans="1:5">
      <c r="A1119" s="23" t="s">
        <v>8219</v>
      </c>
      <c r="B1119" s="23">
        <v>147</v>
      </c>
      <c r="C1119" s="23"/>
      <c r="D1119" s="23" t="s">
        <v>8221</v>
      </c>
      <c r="E1119" s="23">
        <v>1</v>
      </c>
    </row>
    <row r="1120" spans="1:5">
      <c r="A1120" s="23" t="s">
        <v>8219</v>
      </c>
      <c r="B1120" s="23">
        <v>680</v>
      </c>
      <c r="C1120" s="23"/>
      <c r="D1120" s="23" t="s">
        <v>8221</v>
      </c>
      <c r="E1120" s="23">
        <v>202</v>
      </c>
    </row>
    <row r="1121" spans="1:5">
      <c r="A1121" s="23" t="s">
        <v>8219</v>
      </c>
      <c r="B1121" s="23">
        <v>983</v>
      </c>
      <c r="C1121" s="23"/>
      <c r="D1121" s="23" t="s">
        <v>8221</v>
      </c>
      <c r="E1121" s="23">
        <v>0</v>
      </c>
    </row>
    <row r="1122" spans="1:5">
      <c r="A1122" s="23" t="s">
        <v>8219</v>
      </c>
      <c r="B1122" s="23">
        <v>79</v>
      </c>
      <c r="C1122" s="23"/>
      <c r="D1122" s="23" t="s">
        <v>8221</v>
      </c>
      <c r="E1122" s="23">
        <v>1</v>
      </c>
    </row>
    <row r="1123" spans="1:5">
      <c r="A1123" s="23" t="s">
        <v>8219</v>
      </c>
      <c r="B1123" s="23">
        <v>426</v>
      </c>
      <c r="C1123" s="23"/>
      <c r="D1123" s="23" t="s">
        <v>8221</v>
      </c>
      <c r="E1123" s="23">
        <v>0</v>
      </c>
    </row>
    <row r="1124" spans="1:5">
      <c r="A1124" s="23" t="s">
        <v>8219</v>
      </c>
      <c r="B1124" s="23">
        <v>96</v>
      </c>
      <c r="C1124" s="23"/>
      <c r="D1124" s="23" t="s">
        <v>8221</v>
      </c>
      <c r="E1124" s="23">
        <v>2</v>
      </c>
    </row>
    <row r="1125" spans="1:5">
      <c r="A1125" s="23" t="s">
        <v>8219</v>
      </c>
      <c r="B1125" s="23">
        <v>163</v>
      </c>
      <c r="C1125" s="23"/>
      <c r="D1125" s="23" t="s">
        <v>8221</v>
      </c>
      <c r="E1125" s="23">
        <v>13</v>
      </c>
    </row>
    <row r="1126" spans="1:5">
      <c r="A1126" s="23" t="s">
        <v>8219</v>
      </c>
      <c r="B1126" s="23">
        <v>2525</v>
      </c>
      <c r="C1126" s="23"/>
      <c r="D1126" s="23" t="s">
        <v>8221</v>
      </c>
      <c r="E1126" s="23">
        <v>9</v>
      </c>
    </row>
    <row r="1127" spans="1:5">
      <c r="A1127" s="23" t="s">
        <v>8219</v>
      </c>
      <c r="B1127" s="23">
        <v>2035</v>
      </c>
      <c r="C1127" s="23"/>
      <c r="D1127" s="23" t="s">
        <v>8221</v>
      </c>
      <c r="E1127" s="23">
        <v>2</v>
      </c>
    </row>
    <row r="1128" spans="1:5">
      <c r="A1128" s="23" t="s">
        <v>8219</v>
      </c>
      <c r="B1128" s="23">
        <v>290</v>
      </c>
      <c r="C1128" s="23"/>
      <c r="D1128" s="23" t="s">
        <v>8221</v>
      </c>
      <c r="E1128" s="23">
        <v>0</v>
      </c>
    </row>
    <row r="1129" spans="1:5">
      <c r="A1129" s="23" t="s">
        <v>8219</v>
      </c>
      <c r="B1129" s="23">
        <v>1980</v>
      </c>
      <c r="C1129" s="23"/>
      <c r="D1129" s="23" t="s">
        <v>8221</v>
      </c>
      <c r="E1129" s="23">
        <v>35</v>
      </c>
    </row>
    <row r="1130" spans="1:5">
      <c r="A1130" s="23" t="s">
        <v>8219</v>
      </c>
      <c r="B1130" s="23">
        <v>57</v>
      </c>
      <c r="C1130" s="23"/>
      <c r="D1130" s="23" t="s">
        <v>8221</v>
      </c>
      <c r="E1130" s="23">
        <v>2</v>
      </c>
    </row>
    <row r="1131" spans="1:5">
      <c r="A1131" s="23" t="s">
        <v>8219</v>
      </c>
      <c r="B1131" s="23">
        <v>380</v>
      </c>
      <c r="C1131" s="23"/>
      <c r="D1131" s="23" t="s">
        <v>8221</v>
      </c>
      <c r="E1131" s="23">
        <v>3</v>
      </c>
    </row>
    <row r="1132" spans="1:5">
      <c r="A1132" s="23" t="s">
        <v>8219</v>
      </c>
      <c r="B1132" s="23">
        <v>128</v>
      </c>
      <c r="C1132" s="23"/>
      <c r="D1132" s="23" t="s">
        <v>8221</v>
      </c>
      <c r="E1132" s="23">
        <v>0</v>
      </c>
    </row>
    <row r="1133" spans="1:5">
      <c r="A1133" s="23" t="s">
        <v>8219</v>
      </c>
      <c r="B1133" s="23">
        <v>180</v>
      </c>
      <c r="C1133" s="23"/>
      <c r="D1133" s="23" t="s">
        <v>8221</v>
      </c>
      <c r="E1133" s="23">
        <v>1</v>
      </c>
    </row>
    <row r="1134" spans="1:5">
      <c r="A1134" s="23" t="s">
        <v>8219</v>
      </c>
      <c r="B1134" s="23">
        <v>571</v>
      </c>
      <c r="C1134" s="23"/>
      <c r="D1134" s="23" t="s">
        <v>8221</v>
      </c>
      <c r="E1134" s="23">
        <v>0</v>
      </c>
    </row>
    <row r="1135" spans="1:5">
      <c r="A1135" s="23" t="s">
        <v>8219</v>
      </c>
      <c r="B1135" s="23">
        <v>480</v>
      </c>
      <c r="C1135" s="23"/>
      <c r="D1135" s="23" t="s">
        <v>8221</v>
      </c>
      <c r="E1135" s="23">
        <v>0</v>
      </c>
    </row>
    <row r="1136" spans="1:5">
      <c r="A1136" s="23" t="s">
        <v>8219</v>
      </c>
      <c r="B1136" s="23">
        <v>249</v>
      </c>
      <c r="C1136" s="23"/>
      <c r="D1136" s="23" t="s">
        <v>8221</v>
      </c>
      <c r="E1136" s="23">
        <v>3</v>
      </c>
    </row>
    <row r="1137" spans="1:5">
      <c r="A1137" s="23" t="s">
        <v>8219</v>
      </c>
      <c r="B1137" s="23">
        <v>84</v>
      </c>
      <c r="C1137" s="23"/>
      <c r="D1137" s="23" t="s">
        <v>8221</v>
      </c>
      <c r="E1137" s="23">
        <v>11</v>
      </c>
    </row>
    <row r="1138" spans="1:5">
      <c r="A1138" s="23" t="s">
        <v>8219</v>
      </c>
      <c r="B1138" s="23">
        <v>197</v>
      </c>
      <c r="C1138" s="23"/>
      <c r="D1138" s="23" t="s">
        <v>8221</v>
      </c>
      <c r="E1138" s="23">
        <v>6</v>
      </c>
    </row>
    <row r="1139" spans="1:5">
      <c r="A1139" s="23" t="s">
        <v>8219</v>
      </c>
      <c r="B1139" s="23">
        <v>271</v>
      </c>
      <c r="C1139" s="23"/>
      <c r="D1139" s="23" t="s">
        <v>8221</v>
      </c>
      <c r="E1139" s="23">
        <v>0</v>
      </c>
    </row>
    <row r="1140" spans="1:5">
      <c r="A1140" s="23" t="s">
        <v>8219</v>
      </c>
      <c r="B1140" s="23">
        <v>50</v>
      </c>
      <c r="C1140" s="23"/>
      <c r="D1140" s="23" t="s">
        <v>8221</v>
      </c>
      <c r="E1140" s="23">
        <v>67</v>
      </c>
    </row>
    <row r="1141" spans="1:5">
      <c r="A1141" s="23" t="s">
        <v>8219</v>
      </c>
      <c r="B1141" s="23">
        <v>169</v>
      </c>
      <c r="C1141" s="23"/>
      <c r="D1141" s="23" t="s">
        <v>8221</v>
      </c>
      <c r="E1141" s="23">
        <v>23</v>
      </c>
    </row>
    <row r="1142" spans="1:5">
      <c r="A1142" s="23" t="s">
        <v>8219</v>
      </c>
      <c r="B1142" s="23">
        <v>205</v>
      </c>
      <c r="C1142" s="23"/>
      <c r="D1142" s="23" t="s">
        <v>8221</v>
      </c>
      <c r="E1142" s="23">
        <v>72</v>
      </c>
    </row>
    <row r="1143" spans="1:5">
      <c r="A1143" s="23" t="s">
        <v>8219</v>
      </c>
      <c r="B1143" s="23">
        <v>206</v>
      </c>
      <c r="C1143" s="23"/>
      <c r="D1143" s="23" t="s">
        <v>8221</v>
      </c>
      <c r="E1143" s="23">
        <v>2</v>
      </c>
    </row>
    <row r="1144" spans="1:5">
      <c r="A1144" s="23" t="s">
        <v>8219</v>
      </c>
      <c r="B1144" s="23">
        <v>84</v>
      </c>
      <c r="C1144" s="23"/>
      <c r="D1144" s="23" t="s">
        <v>8221</v>
      </c>
      <c r="E1144" s="23">
        <v>15</v>
      </c>
    </row>
    <row r="1145" spans="1:5">
      <c r="A1145" s="23" t="s">
        <v>8219</v>
      </c>
      <c r="B1145" s="23">
        <v>210</v>
      </c>
      <c r="C1145" s="23"/>
      <c r="D1145" s="23" t="s">
        <v>8221</v>
      </c>
      <c r="E1145" s="23">
        <v>1</v>
      </c>
    </row>
    <row r="1146" spans="1:5">
      <c r="A1146" s="23" t="s">
        <v>8219</v>
      </c>
      <c r="B1146" s="23">
        <v>181</v>
      </c>
      <c r="C1146" s="23"/>
      <c r="D1146" s="23" t="s">
        <v>8221</v>
      </c>
      <c r="E1146" s="23">
        <v>2</v>
      </c>
    </row>
    <row r="1147" spans="1:5">
      <c r="A1147" s="23" t="s">
        <v>8219</v>
      </c>
      <c r="B1147" s="23">
        <v>60</v>
      </c>
      <c r="C1147" s="23"/>
      <c r="D1147" s="23" t="s">
        <v>8221</v>
      </c>
      <c r="E1147" s="23">
        <v>7</v>
      </c>
    </row>
    <row r="1148" spans="1:5">
      <c r="A1148" s="23" t="s">
        <v>8219</v>
      </c>
      <c r="B1148" s="23">
        <v>445</v>
      </c>
      <c r="C1148" s="23"/>
      <c r="D1148" s="23" t="s">
        <v>8221</v>
      </c>
      <c r="E1148" s="23">
        <v>16</v>
      </c>
    </row>
    <row r="1149" spans="1:5">
      <c r="A1149" s="23" t="s">
        <v>8219</v>
      </c>
      <c r="B1149" s="23">
        <v>17</v>
      </c>
      <c r="C1149" s="23"/>
      <c r="D1149" s="23" t="s">
        <v>8221</v>
      </c>
      <c r="E1149" s="23">
        <v>117</v>
      </c>
    </row>
    <row r="1150" spans="1:5">
      <c r="A1150" s="23" t="s">
        <v>8219</v>
      </c>
      <c r="B1150" s="23">
        <v>194</v>
      </c>
      <c r="C1150" s="23"/>
      <c r="D1150" s="23" t="s">
        <v>8221</v>
      </c>
      <c r="E1150" s="23">
        <v>2</v>
      </c>
    </row>
    <row r="1151" spans="1:5">
      <c r="A1151" s="23" t="s">
        <v>8219</v>
      </c>
      <c r="B1151" s="23">
        <v>404</v>
      </c>
      <c r="C1151" s="23"/>
      <c r="D1151" s="23" t="s">
        <v>8221</v>
      </c>
      <c r="E1151" s="23">
        <v>7</v>
      </c>
    </row>
    <row r="1152" spans="1:5">
      <c r="A1152" s="23" t="s">
        <v>8219</v>
      </c>
      <c r="B1152" s="23">
        <v>194</v>
      </c>
      <c r="C1152" s="23"/>
      <c r="D1152" s="23" t="s">
        <v>8221</v>
      </c>
      <c r="E1152" s="23">
        <v>3</v>
      </c>
    </row>
    <row r="1153" spans="1:5">
      <c r="A1153" s="23" t="s">
        <v>8219</v>
      </c>
      <c r="B1153" s="23">
        <v>902</v>
      </c>
      <c r="C1153" s="23"/>
      <c r="D1153" s="23" t="s">
        <v>8221</v>
      </c>
      <c r="E1153" s="23">
        <v>20</v>
      </c>
    </row>
    <row r="1154" spans="1:5">
      <c r="A1154" s="23" t="s">
        <v>8219</v>
      </c>
      <c r="B1154" s="23">
        <v>1670</v>
      </c>
      <c r="C1154" s="23"/>
      <c r="D1154" s="23" t="s">
        <v>8221</v>
      </c>
      <c r="E1154" s="23">
        <v>50</v>
      </c>
    </row>
    <row r="1155" spans="1:5">
      <c r="A1155" s="23" t="s">
        <v>8219</v>
      </c>
      <c r="B1155" s="23">
        <v>1328</v>
      </c>
      <c r="C1155" s="23"/>
      <c r="D1155" s="23" t="s">
        <v>8221</v>
      </c>
      <c r="E1155" s="23">
        <v>2</v>
      </c>
    </row>
    <row r="1156" spans="1:5">
      <c r="A1156" s="23" t="s">
        <v>8219</v>
      </c>
      <c r="B1156" s="23">
        <v>944</v>
      </c>
      <c r="C1156" s="23"/>
      <c r="D1156" s="23" t="s">
        <v>8221</v>
      </c>
      <c r="E1156" s="23">
        <v>3</v>
      </c>
    </row>
    <row r="1157" spans="1:5">
      <c r="A1157" s="23" t="s">
        <v>8219</v>
      </c>
      <c r="B1157" s="23">
        <v>147</v>
      </c>
      <c r="C1157" s="23"/>
      <c r="D1157" s="23" t="s">
        <v>8221</v>
      </c>
      <c r="E1157" s="23">
        <v>27</v>
      </c>
    </row>
    <row r="1158" spans="1:5">
      <c r="A1158" s="23" t="s">
        <v>8219</v>
      </c>
      <c r="B1158" s="23">
        <v>99</v>
      </c>
      <c r="C1158" s="23"/>
      <c r="D1158" s="23" t="s">
        <v>8221</v>
      </c>
      <c r="E1158" s="23">
        <v>7</v>
      </c>
    </row>
    <row r="1159" spans="1:5">
      <c r="A1159" s="23" t="s">
        <v>8219</v>
      </c>
      <c r="B1159" s="23">
        <v>79</v>
      </c>
      <c r="C1159" s="23"/>
      <c r="D1159" s="23" t="s">
        <v>8221</v>
      </c>
      <c r="E1159" s="23">
        <v>5</v>
      </c>
    </row>
    <row r="1160" spans="1:5">
      <c r="A1160" s="23" t="s">
        <v>8219</v>
      </c>
      <c r="B1160" s="23">
        <v>75</v>
      </c>
      <c r="C1160" s="23"/>
      <c r="D1160" s="23" t="s">
        <v>8221</v>
      </c>
      <c r="E1160" s="23">
        <v>0</v>
      </c>
    </row>
    <row r="1161" spans="1:5">
      <c r="A1161" s="23" t="s">
        <v>8219</v>
      </c>
      <c r="B1161" s="23">
        <v>207</v>
      </c>
      <c r="C1161" s="23"/>
      <c r="D1161" s="23" t="s">
        <v>8221</v>
      </c>
      <c r="E1161" s="23">
        <v>3</v>
      </c>
    </row>
    <row r="1162" spans="1:5">
      <c r="A1162" s="23" t="s">
        <v>8219</v>
      </c>
      <c r="B1162" s="23">
        <v>102</v>
      </c>
      <c r="C1162" s="23"/>
      <c r="D1162" s="23" t="s">
        <v>8221</v>
      </c>
      <c r="E1162" s="23">
        <v>6</v>
      </c>
    </row>
    <row r="1163" spans="1:5">
      <c r="A1163" s="23" t="s">
        <v>8219</v>
      </c>
      <c r="B1163" s="23">
        <v>32</v>
      </c>
      <c r="C1163" s="23"/>
      <c r="D1163" s="23" t="s">
        <v>8221</v>
      </c>
      <c r="E1163" s="23">
        <v>9</v>
      </c>
    </row>
    <row r="1164" spans="1:5">
      <c r="A1164" s="23" t="s">
        <v>8219</v>
      </c>
      <c r="B1164" s="23">
        <v>480</v>
      </c>
      <c r="C1164" s="23"/>
      <c r="D1164" s="23" t="s">
        <v>8221</v>
      </c>
      <c r="E1164" s="23">
        <v>3</v>
      </c>
    </row>
    <row r="1165" spans="1:5">
      <c r="A1165" s="23" t="s">
        <v>8219</v>
      </c>
      <c r="B1165" s="23">
        <v>11</v>
      </c>
      <c r="C1165" s="23"/>
      <c r="D1165" s="23" t="s">
        <v>8221</v>
      </c>
      <c r="E1165" s="23">
        <v>2</v>
      </c>
    </row>
    <row r="1166" spans="1:5">
      <c r="A1166" s="23" t="s">
        <v>8219</v>
      </c>
      <c r="B1166" s="23">
        <v>12</v>
      </c>
      <c r="C1166" s="23"/>
      <c r="D1166" s="23" t="s">
        <v>8221</v>
      </c>
      <c r="E1166" s="23">
        <v>3</v>
      </c>
    </row>
    <row r="1167" spans="1:5">
      <c r="A1167" s="23" t="s">
        <v>8219</v>
      </c>
      <c r="B1167" s="23">
        <v>48</v>
      </c>
      <c r="C1167" s="23"/>
      <c r="D1167" s="23" t="s">
        <v>8221</v>
      </c>
      <c r="E1167" s="23">
        <v>45</v>
      </c>
    </row>
    <row r="1168" spans="1:5">
      <c r="A1168" s="23" t="s">
        <v>8219</v>
      </c>
      <c r="B1168" s="23">
        <v>59</v>
      </c>
      <c r="C1168" s="23"/>
      <c r="D1168" s="23" t="s">
        <v>8221</v>
      </c>
      <c r="E1168" s="23">
        <v>9</v>
      </c>
    </row>
    <row r="1169" spans="1:5">
      <c r="A1169" s="23" t="s">
        <v>8219</v>
      </c>
      <c r="B1169" s="23">
        <v>79</v>
      </c>
      <c r="C1169" s="23"/>
      <c r="D1169" s="23" t="s">
        <v>8221</v>
      </c>
      <c r="E1169" s="23">
        <v>9</v>
      </c>
    </row>
    <row r="1170" spans="1:5">
      <c r="A1170" s="23" t="s">
        <v>8219</v>
      </c>
      <c r="B1170" s="23">
        <v>14</v>
      </c>
      <c r="C1170" s="23"/>
      <c r="D1170" s="23" t="s">
        <v>8221</v>
      </c>
      <c r="E1170" s="23">
        <v>21</v>
      </c>
    </row>
    <row r="1171" spans="1:5">
      <c r="A1171" s="23" t="s">
        <v>8219</v>
      </c>
      <c r="B1171" s="23">
        <v>106</v>
      </c>
      <c r="C1171" s="23"/>
      <c r="D1171" s="23" t="s">
        <v>8221</v>
      </c>
      <c r="E1171" s="23">
        <v>17</v>
      </c>
    </row>
    <row r="1172" spans="1:5">
      <c r="A1172" s="23" t="s">
        <v>8219</v>
      </c>
      <c r="B1172" s="23">
        <v>25</v>
      </c>
      <c r="C1172" s="23"/>
      <c r="D1172" s="23" t="s">
        <v>8221</v>
      </c>
      <c r="E1172" s="23">
        <v>1</v>
      </c>
    </row>
    <row r="1173" spans="1:5">
      <c r="A1173" s="23" t="s">
        <v>8219</v>
      </c>
      <c r="B1173" s="23">
        <v>25</v>
      </c>
      <c r="C1173" s="23"/>
      <c r="D1173" s="23" t="s">
        <v>8221</v>
      </c>
      <c r="E1173" s="23">
        <v>1</v>
      </c>
    </row>
    <row r="1174" spans="1:5">
      <c r="A1174" s="23" t="s">
        <v>8219</v>
      </c>
      <c r="B1174" s="23">
        <v>29</v>
      </c>
      <c r="C1174" s="23"/>
      <c r="D1174" s="23" t="s">
        <v>8221</v>
      </c>
      <c r="E1174" s="23">
        <v>14</v>
      </c>
    </row>
    <row r="1175" spans="1:5">
      <c r="A1175" s="23" t="s">
        <v>8219</v>
      </c>
      <c r="B1175" s="23">
        <v>43</v>
      </c>
      <c r="C1175" s="23"/>
      <c r="D1175" s="23" t="s">
        <v>8221</v>
      </c>
      <c r="E1175" s="23">
        <v>42</v>
      </c>
    </row>
    <row r="1176" spans="1:5">
      <c r="A1176" s="23" t="s">
        <v>8219</v>
      </c>
      <c r="B1176" s="23">
        <v>46</v>
      </c>
      <c r="C1176" s="23"/>
      <c r="D1176" s="23" t="s">
        <v>8221</v>
      </c>
      <c r="E1176" s="23">
        <v>27</v>
      </c>
    </row>
    <row r="1177" spans="1:5">
      <c r="A1177" s="23" t="s">
        <v>8219</v>
      </c>
      <c r="B1177" s="23">
        <v>27</v>
      </c>
      <c r="C1177" s="23"/>
      <c r="D1177" s="23" t="s">
        <v>8221</v>
      </c>
      <c r="E1177" s="23">
        <v>5</v>
      </c>
    </row>
    <row r="1178" spans="1:5">
      <c r="A1178" s="23" t="s">
        <v>8219</v>
      </c>
      <c r="B1178" s="23">
        <v>112</v>
      </c>
      <c r="C1178" s="23"/>
      <c r="D1178" s="23" t="s">
        <v>8221</v>
      </c>
      <c r="E1178" s="23">
        <v>13</v>
      </c>
    </row>
    <row r="1179" spans="1:5">
      <c r="A1179" s="23" t="s">
        <v>8219</v>
      </c>
      <c r="B1179" s="23">
        <v>34</v>
      </c>
      <c r="C1179" s="23"/>
      <c r="D1179" s="23" t="s">
        <v>8221</v>
      </c>
      <c r="E1179" s="23">
        <v>12</v>
      </c>
    </row>
    <row r="1180" spans="1:5">
      <c r="A1180" s="23" t="s">
        <v>8219</v>
      </c>
      <c r="B1180" s="23">
        <v>145</v>
      </c>
      <c r="C1180" s="23"/>
      <c r="D1180" s="23" t="s">
        <v>8221</v>
      </c>
      <c r="E1180" s="23">
        <v>90</v>
      </c>
    </row>
    <row r="1181" spans="1:5">
      <c r="A1181" s="23" t="s">
        <v>8219</v>
      </c>
      <c r="B1181" s="23">
        <v>19</v>
      </c>
      <c r="C1181" s="23"/>
      <c r="D1181" s="23" t="s">
        <v>8221</v>
      </c>
      <c r="E1181" s="23">
        <v>2</v>
      </c>
    </row>
    <row r="1182" spans="1:5">
      <c r="A1182" s="23" t="s">
        <v>8219</v>
      </c>
      <c r="B1182" s="23">
        <v>288</v>
      </c>
      <c r="C1182" s="23"/>
      <c r="D1182" s="23" t="s">
        <v>8221</v>
      </c>
      <c r="E1182" s="23">
        <v>5</v>
      </c>
    </row>
    <row r="1183" spans="1:5">
      <c r="A1183" s="23" t="s">
        <v>8219</v>
      </c>
      <c r="B1183" s="23">
        <v>14</v>
      </c>
      <c r="C1183" s="23"/>
      <c r="D1183" s="23" t="s">
        <v>8221</v>
      </c>
      <c r="E1183" s="23">
        <v>31</v>
      </c>
    </row>
    <row r="1184" spans="1:5">
      <c r="A1184" s="23" t="s">
        <v>8219</v>
      </c>
      <c r="B1184" s="23">
        <v>7</v>
      </c>
      <c r="C1184" s="23"/>
      <c r="D1184" s="23" t="s">
        <v>8221</v>
      </c>
      <c r="E1184" s="23">
        <v>4</v>
      </c>
    </row>
    <row r="1185" spans="1:5">
      <c r="A1185" s="23" t="s">
        <v>8219</v>
      </c>
      <c r="B1185" s="23">
        <v>211</v>
      </c>
      <c r="C1185" s="23"/>
      <c r="D1185" s="23" t="s">
        <v>8221</v>
      </c>
      <c r="E1185" s="23">
        <v>29</v>
      </c>
    </row>
    <row r="1186" spans="1:5">
      <c r="A1186" s="23" t="s">
        <v>8219</v>
      </c>
      <c r="B1186" s="23">
        <v>85</v>
      </c>
      <c r="C1186" s="23"/>
      <c r="D1186" s="23" t="s">
        <v>8221</v>
      </c>
      <c r="E1186" s="23">
        <v>2</v>
      </c>
    </row>
    <row r="1187" spans="1:5">
      <c r="A1187" s="23" t="s">
        <v>8219</v>
      </c>
      <c r="B1187" s="23">
        <v>103</v>
      </c>
      <c r="C1187" s="23"/>
      <c r="D1187" s="23" t="s">
        <v>8221</v>
      </c>
      <c r="E1187" s="23">
        <v>114</v>
      </c>
    </row>
    <row r="1188" spans="1:5">
      <c r="A1188" s="23" t="s">
        <v>8219</v>
      </c>
      <c r="B1188" s="23">
        <v>113</v>
      </c>
      <c r="C1188" s="23"/>
      <c r="D1188" s="23" t="s">
        <v>8221</v>
      </c>
      <c r="E1188" s="23">
        <v>1</v>
      </c>
    </row>
    <row r="1189" spans="1:5">
      <c r="A1189" s="23" t="s">
        <v>8219</v>
      </c>
      <c r="B1189" s="23">
        <v>167</v>
      </c>
      <c r="C1189" s="23"/>
      <c r="D1189" s="23" t="s">
        <v>8221</v>
      </c>
      <c r="E1189" s="23">
        <v>76</v>
      </c>
    </row>
    <row r="1190" spans="1:5">
      <c r="A1190" s="23" t="s">
        <v>8219</v>
      </c>
      <c r="B1190" s="23">
        <v>73</v>
      </c>
      <c r="C1190" s="23"/>
      <c r="D1190" s="23" t="s">
        <v>8221</v>
      </c>
      <c r="E1190" s="23">
        <v>9</v>
      </c>
    </row>
    <row r="1191" spans="1:5">
      <c r="A1191" s="23" t="s">
        <v>8219</v>
      </c>
      <c r="B1191" s="23">
        <v>75</v>
      </c>
      <c r="C1191" s="23"/>
      <c r="D1191" s="23" t="s">
        <v>8221</v>
      </c>
      <c r="E1191" s="23">
        <v>37</v>
      </c>
    </row>
    <row r="1192" spans="1:5">
      <c r="A1192" s="23" t="s">
        <v>8219</v>
      </c>
      <c r="B1192" s="23">
        <v>614</v>
      </c>
      <c r="C1192" s="23"/>
      <c r="D1192" s="23" t="s">
        <v>8221</v>
      </c>
      <c r="E1192" s="23">
        <v>0</v>
      </c>
    </row>
    <row r="1193" spans="1:5">
      <c r="A1193" s="23" t="s">
        <v>8219</v>
      </c>
      <c r="B1193" s="23">
        <v>107</v>
      </c>
      <c r="C1193" s="23"/>
      <c r="D1193" s="23" t="s">
        <v>8221</v>
      </c>
      <c r="E1193" s="23">
        <v>1</v>
      </c>
    </row>
    <row r="1194" spans="1:5">
      <c r="A1194" s="23" t="s">
        <v>8219</v>
      </c>
      <c r="B1194" s="23">
        <v>1224</v>
      </c>
      <c r="C1194" s="23"/>
      <c r="D1194" s="23" t="s">
        <v>8221</v>
      </c>
      <c r="E1194" s="23">
        <v>10</v>
      </c>
    </row>
    <row r="1195" spans="1:5">
      <c r="A1195" s="23" t="s">
        <v>8219</v>
      </c>
      <c r="B1195" s="23">
        <v>104</v>
      </c>
      <c r="C1195" s="23"/>
      <c r="D1195" s="23" t="s">
        <v>8221</v>
      </c>
      <c r="E1195" s="23">
        <v>1</v>
      </c>
    </row>
    <row r="1196" spans="1:5">
      <c r="A1196" s="23" t="s">
        <v>8219</v>
      </c>
      <c r="B1196" s="23">
        <v>79</v>
      </c>
      <c r="C1196" s="23"/>
      <c r="D1196" s="23" t="s">
        <v>8221</v>
      </c>
      <c r="E1196" s="23">
        <v>2</v>
      </c>
    </row>
    <row r="1197" spans="1:5">
      <c r="A1197" s="23" t="s">
        <v>8219</v>
      </c>
      <c r="B1197" s="23">
        <v>157</v>
      </c>
      <c r="C1197" s="23"/>
      <c r="D1197" s="23" t="s">
        <v>8221</v>
      </c>
      <c r="E1197" s="23">
        <v>1</v>
      </c>
    </row>
    <row r="1198" spans="1:5">
      <c r="A1198" s="23" t="s">
        <v>8219</v>
      </c>
      <c r="B1198" s="23">
        <v>50</v>
      </c>
      <c r="C1198" s="23"/>
      <c r="D1198" s="23" t="s">
        <v>8221</v>
      </c>
      <c r="E1198" s="23">
        <v>10</v>
      </c>
    </row>
    <row r="1199" spans="1:5">
      <c r="A1199" s="23" t="s">
        <v>8219</v>
      </c>
      <c r="B1199" s="23">
        <v>64</v>
      </c>
      <c r="C1199" s="23"/>
      <c r="D1199" s="23" t="s">
        <v>8221</v>
      </c>
      <c r="E1199" s="23">
        <v>9</v>
      </c>
    </row>
    <row r="1200" spans="1:5">
      <c r="A1200" s="23" t="s">
        <v>8219</v>
      </c>
      <c r="B1200" s="23">
        <v>200</v>
      </c>
      <c r="C1200" s="23"/>
      <c r="D1200" s="23" t="s">
        <v>8221</v>
      </c>
      <c r="E1200" s="23">
        <v>19</v>
      </c>
    </row>
    <row r="1201" spans="1:5">
      <c r="A1201" s="23" t="s">
        <v>8219</v>
      </c>
      <c r="B1201" s="23">
        <v>22</v>
      </c>
      <c r="C1201" s="23"/>
      <c r="D1201" s="23" t="s">
        <v>8221</v>
      </c>
      <c r="E1201" s="23">
        <v>0</v>
      </c>
    </row>
    <row r="1202" spans="1:5">
      <c r="A1202" s="23" t="s">
        <v>8219</v>
      </c>
      <c r="B1202" s="23">
        <v>163</v>
      </c>
      <c r="C1202" s="23"/>
      <c r="D1202" s="23" t="s">
        <v>8221</v>
      </c>
      <c r="E1202" s="23">
        <v>4</v>
      </c>
    </row>
    <row r="1203" spans="1:5">
      <c r="A1203" s="23" t="s">
        <v>8219</v>
      </c>
      <c r="B1203" s="23">
        <v>77</v>
      </c>
      <c r="C1203" s="23"/>
      <c r="D1203" s="23" t="s">
        <v>8221</v>
      </c>
      <c r="E1203" s="23">
        <v>8</v>
      </c>
    </row>
    <row r="1204" spans="1:5">
      <c r="A1204" s="23" t="s">
        <v>8219</v>
      </c>
      <c r="B1204" s="23">
        <v>89</v>
      </c>
      <c r="C1204" s="23"/>
      <c r="D1204" s="23" t="s">
        <v>8221</v>
      </c>
      <c r="E1204" s="23">
        <v>24</v>
      </c>
    </row>
    <row r="1205" spans="1:5">
      <c r="A1205" s="23" t="s">
        <v>8219</v>
      </c>
      <c r="B1205" s="23">
        <v>3355</v>
      </c>
      <c r="C1205" s="23"/>
      <c r="D1205" s="23" t="s">
        <v>8221</v>
      </c>
      <c r="E1205" s="23">
        <v>0</v>
      </c>
    </row>
    <row r="1206" spans="1:5">
      <c r="A1206" s="23" t="s">
        <v>8219</v>
      </c>
      <c r="B1206" s="23">
        <v>537</v>
      </c>
      <c r="C1206" s="23"/>
      <c r="D1206" s="23" t="s">
        <v>8221</v>
      </c>
      <c r="E1206" s="23">
        <v>39</v>
      </c>
    </row>
    <row r="1207" spans="1:5">
      <c r="A1207" s="23" t="s">
        <v>8219</v>
      </c>
      <c r="B1207" s="23">
        <v>125</v>
      </c>
      <c r="C1207" s="23"/>
      <c r="D1207" s="23" t="s">
        <v>8221</v>
      </c>
      <c r="E1207" s="23">
        <v>6</v>
      </c>
    </row>
    <row r="1208" spans="1:5">
      <c r="A1208" s="23" t="s">
        <v>8219</v>
      </c>
      <c r="B1208" s="23">
        <v>163</v>
      </c>
      <c r="C1208" s="23"/>
      <c r="D1208" s="23" t="s">
        <v>8221</v>
      </c>
      <c r="E1208" s="23">
        <v>4</v>
      </c>
    </row>
    <row r="1209" spans="1:5">
      <c r="A1209" s="23" t="s">
        <v>8219</v>
      </c>
      <c r="B1209" s="23">
        <v>283</v>
      </c>
      <c r="C1209" s="23"/>
      <c r="D1209" s="23" t="s">
        <v>8221</v>
      </c>
      <c r="E1209" s="23">
        <v>3</v>
      </c>
    </row>
    <row r="1210" spans="1:5">
      <c r="A1210" s="23" t="s">
        <v>8219</v>
      </c>
      <c r="B1210" s="23">
        <v>352</v>
      </c>
      <c r="C1210" s="23"/>
      <c r="D1210" s="23" t="s">
        <v>8221</v>
      </c>
      <c r="E1210" s="23">
        <v>53</v>
      </c>
    </row>
    <row r="1211" spans="1:5">
      <c r="A1211" s="23" t="s">
        <v>8219</v>
      </c>
      <c r="B1211" s="23">
        <v>94</v>
      </c>
      <c r="C1211" s="23"/>
      <c r="D1211" s="23" t="s">
        <v>8221</v>
      </c>
      <c r="E1211" s="23">
        <v>1</v>
      </c>
    </row>
    <row r="1212" spans="1:5">
      <c r="A1212" s="23" t="s">
        <v>8219</v>
      </c>
      <c r="B1212" s="23">
        <v>67</v>
      </c>
      <c r="C1212" s="23"/>
      <c r="D1212" s="23" t="s">
        <v>8221</v>
      </c>
      <c r="E1212" s="23">
        <v>2</v>
      </c>
    </row>
    <row r="1213" spans="1:5">
      <c r="A1213" s="23" t="s">
        <v>8219</v>
      </c>
      <c r="B1213" s="23">
        <v>221</v>
      </c>
      <c r="C1213" s="23"/>
      <c r="D1213" s="23" t="s">
        <v>8221</v>
      </c>
      <c r="E1213" s="23">
        <v>25</v>
      </c>
    </row>
    <row r="1214" spans="1:5">
      <c r="A1214" s="23" t="s">
        <v>8219</v>
      </c>
      <c r="B1214" s="23">
        <v>2165</v>
      </c>
      <c r="C1214" s="23"/>
      <c r="D1214" s="23" t="s">
        <v>8221</v>
      </c>
      <c r="E1214" s="23">
        <v>6</v>
      </c>
    </row>
    <row r="1215" spans="1:5">
      <c r="A1215" s="23" t="s">
        <v>8219</v>
      </c>
      <c r="B1215" s="23">
        <v>179</v>
      </c>
      <c r="C1215" s="23"/>
      <c r="D1215" s="23" t="s">
        <v>8221</v>
      </c>
      <c r="E1215" s="23">
        <v>0</v>
      </c>
    </row>
    <row r="1216" spans="1:5">
      <c r="A1216" s="23" t="s">
        <v>8219</v>
      </c>
      <c r="B1216" s="23">
        <v>123</v>
      </c>
      <c r="C1216" s="23"/>
      <c r="D1216" s="23" t="s">
        <v>8221</v>
      </c>
      <c r="E1216" s="23">
        <v>12</v>
      </c>
    </row>
    <row r="1217" spans="1:5">
      <c r="A1217" s="23" t="s">
        <v>8219</v>
      </c>
      <c r="B1217" s="23">
        <v>1104</v>
      </c>
      <c r="C1217" s="23"/>
      <c r="D1217" s="23" t="s">
        <v>8221</v>
      </c>
      <c r="E1217" s="23">
        <v>0</v>
      </c>
    </row>
    <row r="1218" spans="1:5">
      <c r="A1218" s="23" t="s">
        <v>8219</v>
      </c>
      <c r="B1218" s="23">
        <v>403</v>
      </c>
      <c r="C1218" s="23"/>
      <c r="D1218" s="23" t="s">
        <v>8221</v>
      </c>
      <c r="E1218" s="23">
        <v>36</v>
      </c>
    </row>
    <row r="1219" spans="1:5">
      <c r="A1219" s="23" t="s">
        <v>8219</v>
      </c>
      <c r="B1219" s="23">
        <v>109</v>
      </c>
      <c r="C1219" s="23"/>
      <c r="D1219" s="23" t="s">
        <v>8221</v>
      </c>
      <c r="E1219" s="23">
        <v>0</v>
      </c>
    </row>
    <row r="1220" spans="1:5">
      <c r="A1220" s="23" t="s">
        <v>8219</v>
      </c>
      <c r="B1220" s="23">
        <v>372</v>
      </c>
      <c r="C1220" s="23"/>
      <c r="D1220" s="23" t="s">
        <v>8221</v>
      </c>
      <c r="E1220" s="23">
        <v>2</v>
      </c>
    </row>
    <row r="1221" spans="1:5">
      <c r="A1221" s="23" t="s">
        <v>8219</v>
      </c>
      <c r="B1221" s="23">
        <v>311</v>
      </c>
      <c r="C1221" s="23"/>
      <c r="D1221" s="23" t="s">
        <v>8221</v>
      </c>
      <c r="E1221" s="23">
        <v>1</v>
      </c>
    </row>
    <row r="1222" spans="1:5">
      <c r="A1222" s="23" t="s">
        <v>8219</v>
      </c>
      <c r="B1222" s="23">
        <v>61</v>
      </c>
      <c r="C1222" s="23"/>
      <c r="D1222" s="23" t="s">
        <v>8221</v>
      </c>
      <c r="E1222" s="23">
        <v>59</v>
      </c>
    </row>
    <row r="1223" spans="1:5">
      <c r="A1223" s="23" t="s">
        <v>8219</v>
      </c>
      <c r="B1223" s="23">
        <v>115</v>
      </c>
      <c r="C1223" s="23"/>
      <c r="D1223" s="23" t="s">
        <v>8221</v>
      </c>
      <c r="E1223" s="23">
        <v>1</v>
      </c>
    </row>
    <row r="1224" spans="1:5">
      <c r="A1224" s="23" t="s">
        <v>8219</v>
      </c>
      <c r="B1224" s="23">
        <v>111</v>
      </c>
      <c r="C1224" s="23"/>
      <c r="D1224" s="23" t="s">
        <v>8221</v>
      </c>
      <c r="E1224" s="23">
        <v>31</v>
      </c>
    </row>
    <row r="1225" spans="1:5">
      <c r="A1225" s="23" t="s">
        <v>8219</v>
      </c>
      <c r="B1225" s="23">
        <v>337</v>
      </c>
      <c r="C1225" s="23"/>
      <c r="D1225" s="23" t="s">
        <v>8221</v>
      </c>
      <c r="E1225" s="23">
        <v>18</v>
      </c>
    </row>
    <row r="1226" spans="1:5">
      <c r="A1226" s="23" t="s">
        <v>8219</v>
      </c>
      <c r="B1226" s="23">
        <v>9</v>
      </c>
      <c r="C1226" s="23"/>
      <c r="D1226" s="23" t="s">
        <v>8221</v>
      </c>
      <c r="E1226" s="23">
        <v>10</v>
      </c>
    </row>
    <row r="1227" spans="1:5">
      <c r="A1227" s="23" t="s">
        <v>8219</v>
      </c>
      <c r="B1227" s="23">
        <v>120</v>
      </c>
      <c r="C1227" s="23"/>
      <c r="D1227" s="23" t="s">
        <v>8221</v>
      </c>
      <c r="E1227" s="23">
        <v>0</v>
      </c>
    </row>
    <row r="1228" spans="1:5">
      <c r="A1228" s="23" t="s">
        <v>8219</v>
      </c>
      <c r="B1228" s="23">
        <v>102</v>
      </c>
      <c r="C1228" s="23"/>
      <c r="D1228" s="23" t="s">
        <v>8221</v>
      </c>
      <c r="E1228" s="23">
        <v>14</v>
      </c>
    </row>
    <row r="1229" spans="1:5">
      <c r="A1229" s="23" t="s">
        <v>8219</v>
      </c>
      <c r="B1229" s="23">
        <v>186</v>
      </c>
      <c r="C1229" s="23"/>
      <c r="D1229" s="23" t="s">
        <v>8221</v>
      </c>
      <c r="E1229" s="23">
        <v>2</v>
      </c>
    </row>
    <row r="1230" spans="1:5">
      <c r="A1230" s="23" t="s">
        <v>8219</v>
      </c>
      <c r="B1230" s="23">
        <v>15</v>
      </c>
      <c r="C1230" s="23"/>
      <c r="D1230" s="23" t="s">
        <v>8221</v>
      </c>
      <c r="E1230" s="23">
        <v>1</v>
      </c>
    </row>
    <row r="1231" spans="1:5">
      <c r="A1231" s="23" t="s">
        <v>8219</v>
      </c>
      <c r="B1231" s="23">
        <v>67</v>
      </c>
      <c r="C1231" s="23"/>
      <c r="D1231" s="23" t="s">
        <v>8221</v>
      </c>
      <c r="E1231" s="23">
        <v>3</v>
      </c>
    </row>
    <row r="1232" spans="1:5">
      <c r="A1232" s="23" t="s">
        <v>8219</v>
      </c>
      <c r="B1232" s="23">
        <v>130</v>
      </c>
      <c r="C1232" s="23"/>
      <c r="D1232" s="23" t="s">
        <v>8221</v>
      </c>
      <c r="E1232" s="23">
        <v>0</v>
      </c>
    </row>
    <row r="1233" spans="1:5">
      <c r="A1233" s="23" t="s">
        <v>8219</v>
      </c>
      <c r="B1233" s="23">
        <v>16</v>
      </c>
      <c r="C1233" s="23"/>
      <c r="D1233" s="23" t="s">
        <v>8221</v>
      </c>
      <c r="E1233" s="23">
        <v>2</v>
      </c>
    </row>
    <row r="1234" spans="1:5">
      <c r="A1234" s="23" t="s">
        <v>8219</v>
      </c>
      <c r="B1234" s="23">
        <v>67</v>
      </c>
      <c r="C1234" s="23"/>
      <c r="D1234" s="23" t="s">
        <v>8221</v>
      </c>
      <c r="E1234" s="23">
        <v>0</v>
      </c>
    </row>
    <row r="1235" spans="1:5">
      <c r="A1235" s="23" t="s">
        <v>8219</v>
      </c>
      <c r="B1235" s="23">
        <v>124</v>
      </c>
      <c r="C1235" s="23"/>
      <c r="D1235" s="23" t="s">
        <v>8221</v>
      </c>
      <c r="E1235" s="23">
        <v>12</v>
      </c>
    </row>
    <row r="1236" spans="1:5">
      <c r="A1236" s="23" t="s">
        <v>8219</v>
      </c>
      <c r="B1236" s="23">
        <v>80</v>
      </c>
      <c r="C1236" s="23"/>
      <c r="D1236" s="23" t="s">
        <v>8221</v>
      </c>
      <c r="E1236" s="23">
        <v>1</v>
      </c>
    </row>
    <row r="1237" spans="1:5">
      <c r="A1237" s="23" t="s">
        <v>8219</v>
      </c>
      <c r="B1237" s="23">
        <v>282</v>
      </c>
      <c r="C1237" s="23"/>
      <c r="D1237" s="23" t="s">
        <v>8221</v>
      </c>
      <c r="E1237" s="23">
        <v>8</v>
      </c>
    </row>
    <row r="1238" spans="1:5">
      <c r="A1238" s="23" t="s">
        <v>8219</v>
      </c>
      <c r="B1238" s="23">
        <v>68</v>
      </c>
      <c r="C1238" s="23"/>
      <c r="D1238" s="23" t="s">
        <v>8221</v>
      </c>
      <c r="E1238" s="23">
        <v>2</v>
      </c>
    </row>
    <row r="1239" spans="1:5">
      <c r="A1239" s="23" t="s">
        <v>8219</v>
      </c>
      <c r="B1239" s="23">
        <v>86</v>
      </c>
      <c r="C1239" s="23"/>
      <c r="D1239" s="23" t="s">
        <v>8221</v>
      </c>
      <c r="E1239" s="23">
        <v>31</v>
      </c>
    </row>
    <row r="1240" spans="1:5">
      <c r="A1240" s="23" t="s">
        <v>8219</v>
      </c>
      <c r="B1240" s="23">
        <v>115</v>
      </c>
      <c r="C1240" s="23"/>
      <c r="D1240" s="23" t="s">
        <v>8221</v>
      </c>
      <c r="E1240" s="23">
        <v>5</v>
      </c>
    </row>
    <row r="1241" spans="1:5">
      <c r="A1241" s="23" t="s">
        <v>8219</v>
      </c>
      <c r="B1241" s="23">
        <v>75</v>
      </c>
      <c r="C1241" s="23"/>
      <c r="D1241" s="23" t="s">
        <v>8221</v>
      </c>
      <c r="E1241" s="23">
        <v>1</v>
      </c>
    </row>
    <row r="1242" spans="1:5">
      <c r="A1242" s="23" t="s">
        <v>8219</v>
      </c>
      <c r="B1242" s="23">
        <v>43</v>
      </c>
      <c r="C1242" s="23"/>
      <c r="D1242" s="23" t="s">
        <v>8221</v>
      </c>
      <c r="E1242" s="23">
        <v>12</v>
      </c>
    </row>
    <row r="1243" spans="1:5">
      <c r="A1243" s="23" t="s">
        <v>8219</v>
      </c>
      <c r="B1243" s="23">
        <v>48</v>
      </c>
      <c r="C1243" s="23"/>
      <c r="D1243" s="23" t="s">
        <v>8221</v>
      </c>
      <c r="E1243" s="23">
        <v>4</v>
      </c>
    </row>
    <row r="1244" spans="1:5">
      <c r="A1244" s="23" t="s">
        <v>8219</v>
      </c>
      <c r="B1244" s="23">
        <v>52</v>
      </c>
      <c r="C1244" s="23"/>
      <c r="D1244" s="23" t="s">
        <v>8221</v>
      </c>
      <c r="E1244" s="23">
        <v>0</v>
      </c>
    </row>
    <row r="1245" spans="1:5">
      <c r="A1245" s="23" t="s">
        <v>8219</v>
      </c>
      <c r="B1245" s="23">
        <v>43</v>
      </c>
      <c r="C1245" s="23"/>
      <c r="D1245" s="23" t="s">
        <v>8221</v>
      </c>
      <c r="E1245" s="23">
        <v>7</v>
      </c>
    </row>
    <row r="1246" spans="1:5">
      <c r="A1246" s="23" t="s">
        <v>8219</v>
      </c>
      <c r="B1246" s="23">
        <v>58</v>
      </c>
      <c r="C1246" s="23"/>
      <c r="D1246" s="23" t="s">
        <v>8221</v>
      </c>
      <c r="E1246" s="23">
        <v>2</v>
      </c>
    </row>
    <row r="1247" spans="1:5">
      <c r="A1247" s="23" t="s">
        <v>8219</v>
      </c>
      <c r="B1247" s="23">
        <v>47</v>
      </c>
      <c r="C1247" s="23"/>
      <c r="D1247" s="23" t="s">
        <v>8221</v>
      </c>
      <c r="E1247" s="23">
        <v>1</v>
      </c>
    </row>
    <row r="1248" spans="1:5">
      <c r="A1248" s="23" t="s">
        <v>8219</v>
      </c>
      <c r="B1248" s="23">
        <v>36</v>
      </c>
      <c r="C1248" s="23"/>
      <c r="D1248" s="23" t="s">
        <v>8221</v>
      </c>
      <c r="E1248" s="23">
        <v>4</v>
      </c>
    </row>
    <row r="1249" spans="1:5">
      <c r="A1249" s="23" t="s">
        <v>8219</v>
      </c>
      <c r="B1249" s="23">
        <v>17</v>
      </c>
      <c r="C1249" s="23"/>
      <c r="D1249" s="23" t="s">
        <v>8221</v>
      </c>
      <c r="E1249" s="23">
        <v>6</v>
      </c>
    </row>
    <row r="1250" spans="1:5">
      <c r="A1250" s="23" t="s">
        <v>8219</v>
      </c>
      <c r="B1250" s="23">
        <v>104</v>
      </c>
      <c r="C1250" s="23"/>
      <c r="D1250" s="23" t="s">
        <v>8221</v>
      </c>
      <c r="E1250" s="23">
        <v>8</v>
      </c>
    </row>
    <row r="1251" spans="1:5">
      <c r="A1251" s="23" t="s">
        <v>8219</v>
      </c>
      <c r="B1251" s="23">
        <v>47</v>
      </c>
      <c r="C1251" s="23"/>
      <c r="D1251" s="23" t="s">
        <v>8221</v>
      </c>
      <c r="E1251" s="23">
        <v>14</v>
      </c>
    </row>
    <row r="1252" spans="1:5">
      <c r="A1252" s="23" t="s">
        <v>8219</v>
      </c>
      <c r="B1252" s="23">
        <v>38</v>
      </c>
      <c r="C1252" s="23"/>
      <c r="D1252" s="23" t="s">
        <v>8221</v>
      </c>
      <c r="E1252" s="23">
        <v>0</v>
      </c>
    </row>
    <row r="1253" spans="1:5">
      <c r="A1253" s="23" t="s">
        <v>8219</v>
      </c>
      <c r="B1253" s="23">
        <v>81</v>
      </c>
      <c r="C1253" s="23"/>
      <c r="D1253" s="23" t="s">
        <v>8221</v>
      </c>
      <c r="E1253" s="23">
        <v>4</v>
      </c>
    </row>
    <row r="1254" spans="1:5">
      <c r="A1254" s="23" t="s">
        <v>8219</v>
      </c>
      <c r="B1254" s="23">
        <v>55</v>
      </c>
      <c r="C1254" s="23"/>
      <c r="D1254" s="23" t="s">
        <v>8221</v>
      </c>
      <c r="E1254" s="23">
        <v>0</v>
      </c>
    </row>
    <row r="1255" spans="1:5">
      <c r="A1255" s="23" t="s">
        <v>8219</v>
      </c>
      <c r="B1255" s="23">
        <v>41</v>
      </c>
      <c r="C1255" s="23"/>
      <c r="D1255" s="23" t="s">
        <v>8221</v>
      </c>
      <c r="E1255" s="23">
        <v>0</v>
      </c>
    </row>
    <row r="1256" spans="1:5">
      <c r="A1256" s="23" t="s">
        <v>8219</v>
      </c>
      <c r="B1256" s="23">
        <v>79</v>
      </c>
      <c r="C1256" s="23"/>
      <c r="D1256" s="23" t="s">
        <v>8221</v>
      </c>
      <c r="E1256" s="23">
        <v>1</v>
      </c>
    </row>
    <row r="1257" spans="1:5">
      <c r="A1257" s="23" t="s">
        <v>8219</v>
      </c>
      <c r="B1257" s="23">
        <v>16</v>
      </c>
      <c r="C1257" s="23"/>
      <c r="D1257" s="23" t="s">
        <v>8221</v>
      </c>
      <c r="E1257" s="23">
        <v>1</v>
      </c>
    </row>
    <row r="1258" spans="1:5">
      <c r="A1258" s="23" t="s">
        <v>8219</v>
      </c>
      <c r="B1258" s="23">
        <v>8</v>
      </c>
      <c r="C1258" s="23"/>
      <c r="D1258" s="23" t="s">
        <v>8221</v>
      </c>
      <c r="E1258" s="23">
        <v>1</v>
      </c>
    </row>
    <row r="1259" spans="1:5">
      <c r="A1259" s="23" t="s">
        <v>8219</v>
      </c>
      <c r="B1259" s="23">
        <v>95</v>
      </c>
      <c r="C1259" s="23"/>
      <c r="D1259" s="23" t="s">
        <v>8221</v>
      </c>
      <c r="E1259" s="23">
        <v>1</v>
      </c>
    </row>
    <row r="1260" spans="1:5">
      <c r="A1260" s="23" t="s">
        <v>8219</v>
      </c>
      <c r="B1260" s="23">
        <v>25</v>
      </c>
      <c r="C1260" s="23"/>
      <c r="D1260" s="23" t="s">
        <v>8221</v>
      </c>
      <c r="E1260" s="23">
        <v>4</v>
      </c>
    </row>
    <row r="1261" spans="1:5">
      <c r="A1261" s="23" t="s">
        <v>8219</v>
      </c>
      <c r="B1261" s="23">
        <v>19</v>
      </c>
      <c r="C1261" s="23"/>
      <c r="D1261" s="23" t="s">
        <v>8221</v>
      </c>
      <c r="E1261" s="23">
        <v>0</v>
      </c>
    </row>
    <row r="1262" spans="1:5">
      <c r="A1262" s="23" t="s">
        <v>8219</v>
      </c>
      <c r="B1262" s="23">
        <v>90</v>
      </c>
      <c r="C1262" s="23"/>
      <c r="D1262" s="23" t="s">
        <v>8221</v>
      </c>
      <c r="E1262" s="23">
        <v>0</v>
      </c>
    </row>
    <row r="1263" spans="1:5">
      <c r="A1263" s="23" t="s">
        <v>8219</v>
      </c>
      <c r="B1263" s="23">
        <v>41</v>
      </c>
      <c r="C1263" s="23"/>
      <c r="D1263" s="23" t="s">
        <v>8221</v>
      </c>
      <c r="E1263" s="23">
        <v>2</v>
      </c>
    </row>
    <row r="1264" spans="1:5">
      <c r="A1264" s="23" t="s">
        <v>8219</v>
      </c>
      <c r="B1264" s="23">
        <v>30</v>
      </c>
      <c r="C1264" s="23"/>
      <c r="D1264" s="23" t="s">
        <v>8221</v>
      </c>
      <c r="E1264" s="23">
        <v>24</v>
      </c>
    </row>
    <row r="1265" spans="1:5">
      <c r="A1265" s="23" t="s">
        <v>8219</v>
      </c>
      <c r="B1265" s="23">
        <v>38</v>
      </c>
      <c r="C1265" s="23"/>
      <c r="D1265" s="23" t="s">
        <v>8221</v>
      </c>
      <c r="E1265" s="23">
        <v>1</v>
      </c>
    </row>
    <row r="1266" spans="1:5">
      <c r="A1266" s="23" t="s">
        <v>8219</v>
      </c>
      <c r="B1266" s="23">
        <v>65</v>
      </c>
      <c r="C1266" s="23"/>
      <c r="D1266" s="23" t="s">
        <v>8221</v>
      </c>
      <c r="E1266" s="23">
        <v>2</v>
      </c>
    </row>
    <row r="1267" spans="1:5">
      <c r="A1267" s="23" t="s">
        <v>8219</v>
      </c>
      <c r="B1267" s="23">
        <v>75</v>
      </c>
      <c r="C1267" s="23"/>
      <c r="D1267" s="23" t="s">
        <v>8221</v>
      </c>
      <c r="E1267" s="23">
        <v>1</v>
      </c>
    </row>
    <row r="1268" spans="1:5">
      <c r="A1268" s="23" t="s">
        <v>8219</v>
      </c>
      <c r="B1268" s="23">
        <v>16</v>
      </c>
      <c r="C1268" s="23"/>
      <c r="D1268" s="23" t="s">
        <v>8221</v>
      </c>
      <c r="E1268" s="23">
        <v>37</v>
      </c>
    </row>
    <row r="1269" spans="1:5">
      <c r="A1269" s="23" t="s">
        <v>8219</v>
      </c>
      <c r="B1269" s="23">
        <v>10</v>
      </c>
      <c r="C1269" s="23"/>
      <c r="D1269" s="23" t="s">
        <v>8221</v>
      </c>
      <c r="E1269" s="23">
        <v>5</v>
      </c>
    </row>
    <row r="1270" spans="1:5">
      <c r="A1270" s="23" t="s">
        <v>8219</v>
      </c>
      <c r="B1270" s="23">
        <v>27</v>
      </c>
      <c r="C1270" s="23"/>
      <c r="D1270" s="23" t="s">
        <v>8221</v>
      </c>
      <c r="E1270" s="23">
        <v>4</v>
      </c>
    </row>
    <row r="1271" spans="1:5">
      <c r="A1271" s="23" t="s">
        <v>8219</v>
      </c>
      <c r="B1271" s="23">
        <v>259</v>
      </c>
      <c r="C1271" s="23"/>
      <c r="D1271" s="23" t="s">
        <v>8221</v>
      </c>
      <c r="E1271" s="23">
        <v>16</v>
      </c>
    </row>
    <row r="1272" spans="1:5">
      <c r="A1272" s="23" t="s">
        <v>8219</v>
      </c>
      <c r="B1272" s="23">
        <v>39</v>
      </c>
      <c r="C1272" s="23"/>
      <c r="D1272" s="23" t="s">
        <v>8221</v>
      </c>
      <c r="E1272" s="23">
        <v>9</v>
      </c>
    </row>
    <row r="1273" spans="1:5">
      <c r="A1273" s="23" t="s">
        <v>8219</v>
      </c>
      <c r="B1273" s="23">
        <v>42</v>
      </c>
      <c r="C1273" s="23"/>
      <c r="D1273" s="23" t="s">
        <v>8221</v>
      </c>
      <c r="E1273" s="23">
        <v>0</v>
      </c>
    </row>
    <row r="1274" spans="1:5">
      <c r="A1274" s="23" t="s">
        <v>8219</v>
      </c>
      <c r="B1274" s="23">
        <v>10</v>
      </c>
      <c r="C1274" s="23"/>
      <c r="D1274" s="23" t="s">
        <v>8221</v>
      </c>
      <c r="E1274" s="23">
        <v>40</v>
      </c>
    </row>
    <row r="1275" spans="1:5">
      <c r="A1275" s="23" t="s">
        <v>8219</v>
      </c>
      <c r="B1275" s="23">
        <v>56</v>
      </c>
      <c r="C1275" s="23"/>
      <c r="D1275" s="23" t="s">
        <v>8221</v>
      </c>
      <c r="E1275" s="23">
        <v>0</v>
      </c>
    </row>
    <row r="1276" spans="1:5">
      <c r="A1276" s="23" t="s">
        <v>8219</v>
      </c>
      <c r="B1276" s="23">
        <v>20</v>
      </c>
      <c r="C1276" s="23"/>
      <c r="D1276" s="23" t="s">
        <v>8221</v>
      </c>
      <c r="E1276" s="23">
        <v>2</v>
      </c>
    </row>
    <row r="1277" spans="1:5">
      <c r="A1277" s="23" t="s">
        <v>8219</v>
      </c>
      <c r="B1277" s="23">
        <v>170</v>
      </c>
      <c r="C1277" s="23"/>
      <c r="D1277" s="23" t="s">
        <v>8221</v>
      </c>
      <c r="E1277" s="23">
        <v>1</v>
      </c>
    </row>
    <row r="1278" spans="1:5">
      <c r="A1278" s="23" t="s">
        <v>8219</v>
      </c>
      <c r="B1278" s="23">
        <v>29</v>
      </c>
      <c r="C1278" s="23"/>
      <c r="D1278" s="23" t="s">
        <v>8221</v>
      </c>
      <c r="E1278" s="23">
        <v>9</v>
      </c>
    </row>
    <row r="1279" spans="1:5">
      <c r="A1279" s="23" t="s">
        <v>8219</v>
      </c>
      <c r="B1279" s="23">
        <v>132</v>
      </c>
      <c r="C1279" s="23"/>
      <c r="D1279" s="23" t="s">
        <v>8221</v>
      </c>
      <c r="E1279" s="23">
        <v>34</v>
      </c>
    </row>
    <row r="1280" spans="1:5">
      <c r="A1280" s="23" t="s">
        <v>8219</v>
      </c>
      <c r="B1280" s="23">
        <v>27</v>
      </c>
      <c r="C1280" s="23"/>
      <c r="D1280" s="23" t="s">
        <v>8221</v>
      </c>
      <c r="E1280" s="23">
        <v>23</v>
      </c>
    </row>
    <row r="1281" spans="1:5">
      <c r="A1281" s="23" t="s">
        <v>8219</v>
      </c>
      <c r="B1281" s="23">
        <v>26</v>
      </c>
      <c r="C1281" s="23"/>
      <c r="D1281" s="23" t="s">
        <v>8221</v>
      </c>
      <c r="E1281" s="23">
        <v>19</v>
      </c>
    </row>
    <row r="1282" spans="1:5">
      <c r="A1282" s="23" t="s">
        <v>8219</v>
      </c>
      <c r="B1282" s="23">
        <v>43</v>
      </c>
      <c r="C1282" s="23"/>
      <c r="D1282" s="23" t="s">
        <v>8221</v>
      </c>
      <c r="E1282" s="23">
        <v>50</v>
      </c>
    </row>
    <row r="1283" spans="1:5">
      <c r="A1283" s="23" t="s">
        <v>8219</v>
      </c>
      <c r="B1283" s="23">
        <v>80</v>
      </c>
      <c r="C1283" s="23"/>
      <c r="D1283" s="23" t="s">
        <v>8221</v>
      </c>
      <c r="E1283" s="23">
        <v>12</v>
      </c>
    </row>
    <row r="1284" spans="1:5">
      <c r="A1284" s="23" t="s">
        <v>8219</v>
      </c>
      <c r="B1284" s="23">
        <v>33</v>
      </c>
      <c r="C1284" s="23"/>
      <c r="D1284" s="23" t="s">
        <v>8221</v>
      </c>
      <c r="E1284" s="23">
        <v>8</v>
      </c>
    </row>
    <row r="1285" spans="1:5">
      <c r="A1285" s="23" t="s">
        <v>8219</v>
      </c>
      <c r="B1285" s="23">
        <v>71</v>
      </c>
      <c r="C1285" s="23"/>
      <c r="D1285" s="23" t="s">
        <v>8221</v>
      </c>
      <c r="E1285" s="23">
        <v>9</v>
      </c>
    </row>
    <row r="1286" spans="1:5">
      <c r="A1286" s="23" t="s">
        <v>8219</v>
      </c>
      <c r="B1286" s="23">
        <v>81</v>
      </c>
      <c r="C1286" s="23"/>
      <c r="D1286" s="23" t="s">
        <v>8221</v>
      </c>
      <c r="E1286" s="23">
        <v>43</v>
      </c>
    </row>
    <row r="1287" spans="1:5">
      <c r="A1287" s="23" t="s">
        <v>8219</v>
      </c>
      <c r="B1287" s="23">
        <v>76</v>
      </c>
      <c r="C1287" s="23"/>
      <c r="D1287" s="23" t="s">
        <v>8221</v>
      </c>
      <c r="E1287" s="23">
        <v>28</v>
      </c>
    </row>
    <row r="1288" spans="1:5">
      <c r="A1288" s="23" t="s">
        <v>8219</v>
      </c>
      <c r="B1288" s="23">
        <v>48</v>
      </c>
      <c r="C1288" s="23"/>
      <c r="D1288" s="23" t="s">
        <v>8221</v>
      </c>
      <c r="E1288" s="23">
        <v>4</v>
      </c>
    </row>
    <row r="1289" spans="1:5">
      <c r="A1289" s="23" t="s">
        <v>8219</v>
      </c>
      <c r="B1289" s="23">
        <v>61</v>
      </c>
      <c r="C1289" s="23"/>
      <c r="D1289" s="23" t="s">
        <v>8221</v>
      </c>
      <c r="E1289" s="23">
        <v>24</v>
      </c>
    </row>
    <row r="1290" spans="1:5">
      <c r="A1290" s="23" t="s">
        <v>8219</v>
      </c>
      <c r="B1290" s="23">
        <v>60</v>
      </c>
      <c r="C1290" s="23"/>
      <c r="D1290" s="23" t="s">
        <v>8221</v>
      </c>
      <c r="E1290" s="23">
        <v>2</v>
      </c>
    </row>
    <row r="1291" spans="1:5">
      <c r="A1291" s="23" t="s">
        <v>8219</v>
      </c>
      <c r="B1291" s="23">
        <v>136</v>
      </c>
      <c r="C1291" s="23"/>
      <c r="D1291" s="23" t="s">
        <v>8221</v>
      </c>
      <c r="E1291" s="23">
        <v>2</v>
      </c>
    </row>
    <row r="1292" spans="1:5">
      <c r="A1292" s="23" t="s">
        <v>8219</v>
      </c>
      <c r="B1292" s="23">
        <v>14</v>
      </c>
      <c r="C1292" s="23"/>
      <c r="D1292" s="23" t="s">
        <v>8221</v>
      </c>
      <c r="E1292" s="23">
        <v>20</v>
      </c>
    </row>
    <row r="1293" spans="1:5">
      <c r="A1293" s="23" t="s">
        <v>8219</v>
      </c>
      <c r="B1293" s="23">
        <v>78</v>
      </c>
      <c r="C1293" s="23"/>
      <c r="D1293" s="23" t="s">
        <v>8221</v>
      </c>
      <c r="E1293" s="23">
        <v>1</v>
      </c>
    </row>
    <row r="1294" spans="1:5">
      <c r="A1294" s="23" t="s">
        <v>8219</v>
      </c>
      <c r="B1294" s="23">
        <v>4</v>
      </c>
      <c r="C1294" s="23"/>
      <c r="D1294" s="23" t="s">
        <v>8221</v>
      </c>
      <c r="E1294" s="23">
        <v>1</v>
      </c>
    </row>
    <row r="1295" spans="1:5">
      <c r="A1295" s="23" t="s">
        <v>8219</v>
      </c>
      <c r="B1295" s="23">
        <v>11</v>
      </c>
      <c r="C1295" s="23"/>
      <c r="D1295" s="23" t="s">
        <v>8221</v>
      </c>
      <c r="E1295" s="23">
        <v>4</v>
      </c>
    </row>
    <row r="1296" spans="1:5">
      <c r="A1296" s="23" t="s">
        <v>8219</v>
      </c>
      <c r="B1296" s="23">
        <v>185</v>
      </c>
      <c r="C1296" s="23"/>
      <c r="D1296" s="23" t="s">
        <v>8221</v>
      </c>
      <c r="E1296" s="23">
        <v>1</v>
      </c>
    </row>
    <row r="1297" spans="1:5">
      <c r="A1297" s="23" t="s">
        <v>8219</v>
      </c>
      <c r="B1297" s="23">
        <v>59</v>
      </c>
      <c r="C1297" s="23"/>
      <c r="D1297" s="23" t="s">
        <v>8221</v>
      </c>
      <c r="E1297" s="23">
        <v>1</v>
      </c>
    </row>
    <row r="1298" spans="1:5">
      <c r="A1298" s="23" t="s">
        <v>8219</v>
      </c>
      <c r="B1298" s="23">
        <v>27</v>
      </c>
      <c r="C1298" s="23"/>
      <c r="D1298" s="23" t="s">
        <v>8221</v>
      </c>
      <c r="E1298" s="23">
        <v>13</v>
      </c>
    </row>
    <row r="1299" spans="1:5">
      <c r="A1299" s="23" t="s">
        <v>8219</v>
      </c>
      <c r="B1299" s="23">
        <v>63</v>
      </c>
      <c r="C1299" s="23"/>
      <c r="D1299" s="23" t="s">
        <v>8221</v>
      </c>
      <c r="E1299" s="23">
        <v>1</v>
      </c>
    </row>
    <row r="1300" spans="1:5">
      <c r="A1300" s="23" t="s">
        <v>8219</v>
      </c>
      <c r="B1300" s="23">
        <v>13</v>
      </c>
      <c r="C1300" s="23"/>
      <c r="D1300" s="23" t="s">
        <v>8221</v>
      </c>
      <c r="E1300" s="23">
        <v>1</v>
      </c>
    </row>
    <row r="1301" spans="1:5">
      <c r="A1301" s="23" t="s">
        <v>8219</v>
      </c>
      <c r="B1301" s="23">
        <v>13</v>
      </c>
      <c r="C1301" s="23"/>
      <c r="D1301" s="23" t="s">
        <v>8221</v>
      </c>
      <c r="E1301" s="23">
        <v>0</v>
      </c>
    </row>
    <row r="1302" spans="1:5">
      <c r="A1302" s="23" t="s">
        <v>8219</v>
      </c>
      <c r="B1302" s="23">
        <v>57</v>
      </c>
      <c r="C1302" s="23"/>
      <c r="D1302" s="23" t="s">
        <v>8221</v>
      </c>
      <c r="E1302" s="23">
        <v>3</v>
      </c>
    </row>
    <row r="1303" spans="1:5">
      <c r="A1303" s="23" t="s">
        <v>8219</v>
      </c>
      <c r="B1303" s="23">
        <v>61</v>
      </c>
      <c r="C1303" s="23"/>
      <c r="D1303" s="23" t="s">
        <v>8221</v>
      </c>
      <c r="E1303" s="23">
        <v>14</v>
      </c>
    </row>
    <row r="1304" spans="1:5">
      <c r="A1304" s="23" t="s">
        <v>8219</v>
      </c>
      <c r="B1304" s="23">
        <v>65</v>
      </c>
      <c r="C1304" s="23"/>
      <c r="D1304" s="23" t="s">
        <v>8221</v>
      </c>
      <c r="E1304" s="23">
        <v>2</v>
      </c>
    </row>
    <row r="1305" spans="1:5">
      <c r="A1305" s="23" t="s">
        <v>8219</v>
      </c>
      <c r="B1305" s="23">
        <v>134</v>
      </c>
      <c r="C1305" s="23"/>
      <c r="D1305" s="23" t="s">
        <v>8221</v>
      </c>
      <c r="E1305" s="23">
        <v>5</v>
      </c>
    </row>
    <row r="1306" spans="1:5">
      <c r="A1306" s="23" t="s">
        <v>8219</v>
      </c>
      <c r="B1306" s="23">
        <v>37</v>
      </c>
      <c r="C1306" s="23"/>
      <c r="D1306" s="23" t="s">
        <v>8221</v>
      </c>
      <c r="E1306" s="23">
        <v>14</v>
      </c>
    </row>
    <row r="1307" spans="1:5">
      <c r="A1307" s="23" t="s">
        <v>8219</v>
      </c>
      <c r="B1307" s="23">
        <v>37</v>
      </c>
      <c r="C1307" s="23"/>
      <c r="D1307" s="23" t="s">
        <v>8221</v>
      </c>
      <c r="E1307" s="23">
        <v>9</v>
      </c>
    </row>
    <row r="1308" spans="1:5">
      <c r="A1308" s="23" t="s">
        <v>8219</v>
      </c>
      <c r="B1308" s="23">
        <v>150</v>
      </c>
      <c r="C1308" s="23"/>
      <c r="D1308" s="23" t="s">
        <v>8221</v>
      </c>
      <c r="E1308" s="23">
        <v>8</v>
      </c>
    </row>
    <row r="1309" spans="1:5">
      <c r="A1309" s="23" t="s">
        <v>8219</v>
      </c>
      <c r="B1309" s="23">
        <v>56</v>
      </c>
      <c r="C1309" s="23"/>
      <c r="D1309" s="23" t="s">
        <v>8221</v>
      </c>
      <c r="E1309" s="23">
        <v>7</v>
      </c>
    </row>
    <row r="1310" spans="1:5">
      <c r="A1310" s="23" t="s">
        <v>8219</v>
      </c>
      <c r="B1310" s="23">
        <v>18</v>
      </c>
      <c r="C1310" s="23"/>
      <c r="D1310" s="23" t="s">
        <v>8221</v>
      </c>
      <c r="E1310" s="23">
        <v>0</v>
      </c>
    </row>
    <row r="1311" spans="1:5">
      <c r="A1311" s="23" t="s">
        <v>8219</v>
      </c>
      <c r="B1311" s="23">
        <v>60</v>
      </c>
      <c r="C1311" s="23"/>
      <c r="D1311" s="23" t="s">
        <v>8221</v>
      </c>
      <c r="E1311" s="23">
        <v>84</v>
      </c>
    </row>
    <row r="1312" spans="1:5">
      <c r="A1312" s="23" t="s">
        <v>8219</v>
      </c>
      <c r="B1312" s="23">
        <v>67</v>
      </c>
      <c r="C1312" s="23"/>
      <c r="D1312" s="23" t="s">
        <v>8221</v>
      </c>
      <c r="E1312" s="23">
        <v>11</v>
      </c>
    </row>
    <row r="1313" spans="1:5">
      <c r="A1313" s="23" t="s">
        <v>8219</v>
      </c>
      <c r="B1313" s="23">
        <v>35</v>
      </c>
      <c r="C1313" s="23"/>
      <c r="D1313" s="23" t="s">
        <v>8221</v>
      </c>
      <c r="E1313" s="23">
        <v>1</v>
      </c>
    </row>
    <row r="1314" spans="1:5">
      <c r="A1314" s="23" t="s">
        <v>8219</v>
      </c>
      <c r="B1314" s="23">
        <v>34</v>
      </c>
      <c r="C1314" s="23"/>
      <c r="D1314" s="23" t="s">
        <v>8221</v>
      </c>
      <c r="E1314" s="23">
        <v>4</v>
      </c>
    </row>
    <row r="1315" spans="1:5">
      <c r="A1315" s="23" t="s">
        <v>8219</v>
      </c>
      <c r="B1315" s="23">
        <v>36</v>
      </c>
      <c r="C1315" s="23"/>
      <c r="D1315" s="23" t="s">
        <v>8221</v>
      </c>
      <c r="E1315" s="23">
        <v>10</v>
      </c>
    </row>
    <row r="1316" spans="1:5">
      <c r="A1316" s="23" t="s">
        <v>8219</v>
      </c>
      <c r="B1316" s="23">
        <v>18</v>
      </c>
      <c r="C1316" s="23"/>
      <c r="D1316" s="23" t="s">
        <v>8221</v>
      </c>
      <c r="E1316" s="23">
        <v>16</v>
      </c>
    </row>
    <row r="1317" spans="1:5">
      <c r="A1317" s="23" t="s">
        <v>8219</v>
      </c>
      <c r="B1317" s="23">
        <v>25</v>
      </c>
      <c r="C1317" s="23"/>
      <c r="D1317" s="23" t="s">
        <v>8221</v>
      </c>
      <c r="E1317" s="23">
        <v>2</v>
      </c>
    </row>
    <row r="1318" spans="1:5">
      <c r="A1318" s="23" t="s">
        <v>8219</v>
      </c>
      <c r="B1318" s="23">
        <v>21</v>
      </c>
      <c r="C1318" s="23"/>
      <c r="D1318" s="23" t="s">
        <v>8221</v>
      </c>
      <c r="E1318" s="23">
        <v>5</v>
      </c>
    </row>
    <row r="1319" spans="1:5">
      <c r="A1319" s="23" t="s">
        <v>8219</v>
      </c>
      <c r="B1319" s="23">
        <v>151</v>
      </c>
      <c r="C1319" s="23"/>
      <c r="D1319" s="23" t="s">
        <v>8221</v>
      </c>
      <c r="E1319" s="23">
        <v>1</v>
      </c>
    </row>
    <row r="1320" spans="1:5">
      <c r="A1320" s="23" t="s">
        <v>8219</v>
      </c>
      <c r="B1320" s="23">
        <v>489</v>
      </c>
      <c r="C1320" s="23"/>
      <c r="D1320" s="23" t="s">
        <v>8221</v>
      </c>
      <c r="E1320" s="23">
        <v>31</v>
      </c>
    </row>
    <row r="1321" spans="1:5">
      <c r="A1321" s="23" t="s">
        <v>8219</v>
      </c>
      <c r="B1321" s="23">
        <v>50</v>
      </c>
      <c r="C1321" s="23"/>
      <c r="D1321" s="23" t="s">
        <v>8221</v>
      </c>
      <c r="E1321" s="23">
        <v>0</v>
      </c>
    </row>
    <row r="1322" spans="1:5">
      <c r="A1322" s="23" t="s">
        <v>8219</v>
      </c>
      <c r="B1322" s="23">
        <v>321</v>
      </c>
      <c r="C1322" s="23"/>
      <c r="D1322" s="23" t="s">
        <v>8221</v>
      </c>
      <c r="E1322" s="23">
        <v>2</v>
      </c>
    </row>
    <row r="1323" spans="1:5">
      <c r="A1323" s="23" t="s">
        <v>8219</v>
      </c>
      <c r="B1323" s="23">
        <v>1762</v>
      </c>
      <c r="C1323" s="23"/>
      <c r="D1323" s="23" t="s">
        <v>8221</v>
      </c>
      <c r="E1323" s="23">
        <v>7</v>
      </c>
    </row>
    <row r="1324" spans="1:5">
      <c r="A1324" s="23" t="s">
        <v>8219</v>
      </c>
      <c r="B1324" s="23">
        <v>385</v>
      </c>
      <c r="C1324" s="23"/>
      <c r="D1324" s="23" t="s">
        <v>8221</v>
      </c>
      <c r="E1324" s="23">
        <v>16</v>
      </c>
    </row>
    <row r="1325" spans="1:5">
      <c r="A1325" s="23" t="s">
        <v>8219</v>
      </c>
      <c r="B1325" s="23">
        <v>398</v>
      </c>
      <c r="C1325" s="23"/>
      <c r="D1325" s="23" t="s">
        <v>8221</v>
      </c>
      <c r="E1325" s="23">
        <v>4</v>
      </c>
    </row>
    <row r="1326" spans="1:5">
      <c r="A1326" s="23" t="s">
        <v>8219</v>
      </c>
      <c r="B1326" s="23">
        <v>304</v>
      </c>
      <c r="C1326" s="23"/>
      <c r="D1326" s="23" t="s">
        <v>8221</v>
      </c>
      <c r="E1326" s="23">
        <v>4</v>
      </c>
    </row>
    <row r="1327" spans="1:5">
      <c r="A1327" s="23" t="s">
        <v>8219</v>
      </c>
      <c r="B1327" s="23">
        <v>676</v>
      </c>
      <c r="C1327" s="23"/>
      <c r="D1327" s="23" t="s">
        <v>8221</v>
      </c>
      <c r="E1327" s="23">
        <v>4</v>
      </c>
    </row>
    <row r="1328" spans="1:5">
      <c r="A1328" s="23" t="s">
        <v>8219</v>
      </c>
      <c r="B1328" s="23">
        <v>577</v>
      </c>
      <c r="C1328" s="23"/>
      <c r="D1328" s="23" t="s">
        <v>8221</v>
      </c>
      <c r="E1328" s="23">
        <v>3</v>
      </c>
    </row>
    <row r="1329" spans="1:5">
      <c r="A1329" s="23" t="s">
        <v>8219</v>
      </c>
      <c r="B1329" s="23">
        <v>3663</v>
      </c>
      <c r="C1329" s="23"/>
      <c r="D1329" s="23" t="s">
        <v>8221</v>
      </c>
      <c r="E1329" s="23">
        <v>36</v>
      </c>
    </row>
    <row r="1330" spans="1:5">
      <c r="A1330" s="23" t="s">
        <v>8219</v>
      </c>
      <c r="B1330" s="23">
        <v>294</v>
      </c>
      <c r="C1330" s="23"/>
      <c r="D1330" s="23" t="s">
        <v>8221</v>
      </c>
      <c r="E1330" s="23">
        <v>1</v>
      </c>
    </row>
    <row r="1331" spans="1:5">
      <c r="A1331" s="23" t="s">
        <v>8219</v>
      </c>
      <c r="B1331" s="23">
        <v>28</v>
      </c>
      <c r="C1331" s="23"/>
      <c r="D1331" s="23" t="s">
        <v>8221</v>
      </c>
      <c r="E1331" s="23">
        <v>7</v>
      </c>
    </row>
    <row r="1332" spans="1:5">
      <c r="A1332" s="23" t="s">
        <v>8219</v>
      </c>
      <c r="B1332" s="23">
        <v>100</v>
      </c>
      <c r="C1332" s="23"/>
      <c r="D1332" s="23" t="s">
        <v>8221</v>
      </c>
      <c r="E1332" s="23">
        <v>27</v>
      </c>
    </row>
    <row r="1333" spans="1:5">
      <c r="A1333" s="23" t="s">
        <v>8219</v>
      </c>
      <c r="B1333" s="23">
        <v>72</v>
      </c>
      <c r="C1333" s="23"/>
      <c r="D1333" s="23" t="s">
        <v>8221</v>
      </c>
      <c r="E1333" s="23">
        <v>1</v>
      </c>
    </row>
    <row r="1334" spans="1:5">
      <c r="A1334" s="23" t="s">
        <v>8219</v>
      </c>
      <c r="B1334" s="23">
        <v>238</v>
      </c>
      <c r="C1334" s="23"/>
      <c r="D1334" s="23" t="s">
        <v>8221</v>
      </c>
      <c r="E1334" s="23">
        <v>0</v>
      </c>
    </row>
    <row r="1335" spans="1:5">
      <c r="A1335" s="23" t="s">
        <v>8219</v>
      </c>
      <c r="B1335" s="23">
        <v>159</v>
      </c>
      <c r="C1335" s="23"/>
      <c r="D1335" s="23" t="s">
        <v>8221</v>
      </c>
      <c r="E1335" s="23">
        <v>1</v>
      </c>
    </row>
    <row r="1336" spans="1:5">
      <c r="A1336" s="23" t="s">
        <v>8219</v>
      </c>
      <c r="B1336" s="23">
        <v>77</v>
      </c>
      <c r="C1336" s="23"/>
      <c r="D1336" s="23" t="s">
        <v>8221</v>
      </c>
      <c r="E1336" s="23">
        <v>3</v>
      </c>
    </row>
    <row r="1337" spans="1:5">
      <c r="A1337" s="23" t="s">
        <v>8219</v>
      </c>
      <c r="B1337" s="23">
        <v>53</v>
      </c>
      <c r="C1337" s="23"/>
      <c r="D1337" s="23" t="s">
        <v>8221</v>
      </c>
      <c r="E1337" s="23">
        <v>3</v>
      </c>
    </row>
    <row r="1338" spans="1:5">
      <c r="A1338" s="23" t="s">
        <v>8219</v>
      </c>
      <c r="B1338" s="23">
        <v>1251</v>
      </c>
      <c r="C1338" s="23"/>
      <c r="D1338" s="23" t="s">
        <v>8221</v>
      </c>
      <c r="E1338" s="23">
        <v>3</v>
      </c>
    </row>
    <row r="1339" spans="1:5">
      <c r="A1339" s="23" t="s">
        <v>8219</v>
      </c>
      <c r="B1339" s="23">
        <v>465</v>
      </c>
      <c r="C1339" s="23"/>
      <c r="D1339" s="23" t="s">
        <v>8221</v>
      </c>
      <c r="E1339" s="23">
        <v>0</v>
      </c>
    </row>
    <row r="1340" spans="1:5">
      <c r="A1340" s="23" t="s">
        <v>8219</v>
      </c>
      <c r="B1340" s="23">
        <v>74</v>
      </c>
      <c r="C1340" s="23"/>
      <c r="D1340" s="23" t="s">
        <v>8221</v>
      </c>
      <c r="E1340" s="23">
        <v>6</v>
      </c>
    </row>
    <row r="1341" spans="1:5">
      <c r="A1341" s="23" t="s">
        <v>8219</v>
      </c>
      <c r="B1341" s="23">
        <v>62</v>
      </c>
      <c r="C1341" s="23"/>
      <c r="D1341" s="23" t="s">
        <v>8221</v>
      </c>
      <c r="E1341" s="23">
        <v>17</v>
      </c>
    </row>
    <row r="1342" spans="1:5">
      <c r="A1342" s="23" t="s">
        <v>8219</v>
      </c>
      <c r="B1342" s="23">
        <v>3468</v>
      </c>
      <c r="C1342" s="23"/>
      <c r="D1342" s="23" t="s">
        <v>8221</v>
      </c>
      <c r="E1342" s="23">
        <v>40</v>
      </c>
    </row>
    <row r="1343" spans="1:5">
      <c r="A1343" s="23" t="s">
        <v>8219</v>
      </c>
      <c r="B1343" s="23">
        <v>52</v>
      </c>
      <c r="C1343" s="23"/>
      <c r="D1343" s="23" t="s">
        <v>8221</v>
      </c>
      <c r="E1343" s="23">
        <v>3</v>
      </c>
    </row>
    <row r="1344" spans="1:5">
      <c r="A1344" s="23" t="s">
        <v>8219</v>
      </c>
      <c r="B1344" s="23">
        <v>50</v>
      </c>
      <c r="C1344" s="23"/>
      <c r="D1344" s="23" t="s">
        <v>8221</v>
      </c>
      <c r="E1344" s="23">
        <v>1</v>
      </c>
    </row>
    <row r="1345" spans="1:5">
      <c r="A1345" s="23" t="s">
        <v>8219</v>
      </c>
      <c r="B1345" s="23">
        <v>45</v>
      </c>
      <c r="C1345" s="23"/>
      <c r="D1345" s="23" t="s">
        <v>8221</v>
      </c>
      <c r="E1345" s="23">
        <v>2</v>
      </c>
    </row>
    <row r="1346" spans="1:5">
      <c r="A1346" s="23" t="s">
        <v>8219</v>
      </c>
      <c r="B1346" s="23">
        <v>21</v>
      </c>
      <c r="C1346" s="23"/>
      <c r="D1346" s="23" t="s">
        <v>8221</v>
      </c>
      <c r="E1346" s="23">
        <v>7</v>
      </c>
    </row>
    <row r="1347" spans="1:5">
      <c r="A1347" s="23" t="s">
        <v>8219</v>
      </c>
      <c r="B1347" s="23">
        <v>100</v>
      </c>
      <c r="C1347" s="23"/>
      <c r="D1347" s="23" t="s">
        <v>8221</v>
      </c>
      <c r="E1347" s="23">
        <v>14</v>
      </c>
    </row>
    <row r="1348" spans="1:5">
      <c r="A1348" s="23" t="s">
        <v>8219</v>
      </c>
      <c r="B1348" s="23">
        <v>81</v>
      </c>
      <c r="C1348" s="23"/>
      <c r="D1348" s="23" t="s">
        <v>8221</v>
      </c>
      <c r="E1348" s="23">
        <v>0</v>
      </c>
    </row>
    <row r="1349" spans="1:5">
      <c r="A1349" s="23" t="s">
        <v>8219</v>
      </c>
      <c r="B1349" s="23">
        <v>286</v>
      </c>
      <c r="C1349" s="23"/>
      <c r="D1349" s="23" t="s">
        <v>8221</v>
      </c>
      <c r="E1349" s="23">
        <v>0</v>
      </c>
    </row>
    <row r="1350" spans="1:5">
      <c r="A1350" s="23" t="s">
        <v>8219</v>
      </c>
      <c r="B1350" s="23">
        <v>42</v>
      </c>
      <c r="C1350" s="23"/>
      <c r="D1350" s="23" t="s">
        <v>8221</v>
      </c>
      <c r="E1350" s="23">
        <v>1</v>
      </c>
    </row>
    <row r="1351" spans="1:5">
      <c r="A1351" s="23" t="s">
        <v>8219</v>
      </c>
      <c r="B1351" s="23">
        <v>199</v>
      </c>
      <c r="C1351" s="23"/>
      <c r="D1351" s="23" t="s">
        <v>8221</v>
      </c>
      <c r="E1351" s="23">
        <v>12</v>
      </c>
    </row>
    <row r="1352" spans="1:5">
      <c r="A1352" s="23" t="s">
        <v>8219</v>
      </c>
      <c r="B1352" s="23">
        <v>25</v>
      </c>
      <c r="C1352" s="23"/>
      <c r="D1352" s="23" t="s">
        <v>8221</v>
      </c>
      <c r="E1352" s="23">
        <v>12</v>
      </c>
    </row>
    <row r="1353" spans="1:5">
      <c r="A1353" s="23" t="s">
        <v>8219</v>
      </c>
      <c r="B1353" s="23">
        <v>84</v>
      </c>
      <c r="C1353" s="23"/>
      <c r="D1353" s="23" t="s">
        <v>8221</v>
      </c>
      <c r="E1353" s="23">
        <v>23</v>
      </c>
    </row>
    <row r="1354" spans="1:5">
      <c r="A1354" s="23" t="s">
        <v>8219</v>
      </c>
      <c r="B1354" s="23">
        <v>50</v>
      </c>
      <c r="C1354" s="23"/>
      <c r="D1354" s="23" t="s">
        <v>8221</v>
      </c>
      <c r="E1354" s="23">
        <v>0</v>
      </c>
    </row>
    <row r="1355" spans="1:5">
      <c r="A1355" s="23" t="s">
        <v>8219</v>
      </c>
      <c r="B1355" s="23">
        <v>26</v>
      </c>
      <c r="C1355" s="23"/>
      <c r="D1355" s="23" t="s">
        <v>8221</v>
      </c>
      <c r="E1355" s="23">
        <v>10</v>
      </c>
    </row>
    <row r="1356" spans="1:5">
      <c r="A1356" s="23" t="s">
        <v>8219</v>
      </c>
      <c r="B1356" s="23">
        <v>14</v>
      </c>
      <c r="C1356" s="23"/>
      <c r="D1356" s="23" t="s">
        <v>8221</v>
      </c>
      <c r="E1356" s="23">
        <v>5</v>
      </c>
    </row>
    <row r="1357" spans="1:5">
      <c r="A1357" s="23" t="s">
        <v>8219</v>
      </c>
      <c r="B1357" s="23">
        <v>49</v>
      </c>
      <c r="C1357" s="23"/>
      <c r="D1357" s="23" t="s">
        <v>8221</v>
      </c>
      <c r="E1357" s="23">
        <v>1</v>
      </c>
    </row>
    <row r="1358" spans="1:5">
      <c r="A1358" s="23" t="s">
        <v>8219</v>
      </c>
      <c r="B1358" s="23">
        <v>69</v>
      </c>
      <c r="C1358" s="23"/>
      <c r="D1358" s="23" t="s">
        <v>8221</v>
      </c>
      <c r="E1358" s="23">
        <v>2</v>
      </c>
    </row>
    <row r="1359" spans="1:5">
      <c r="A1359" s="23" t="s">
        <v>8219</v>
      </c>
      <c r="B1359" s="23">
        <v>60</v>
      </c>
      <c r="C1359" s="23"/>
      <c r="D1359" s="23" t="s">
        <v>8221</v>
      </c>
      <c r="E1359" s="23">
        <v>2</v>
      </c>
    </row>
    <row r="1360" spans="1:5">
      <c r="A1360" s="23" t="s">
        <v>8219</v>
      </c>
      <c r="B1360" s="23">
        <v>80</v>
      </c>
      <c r="C1360" s="23"/>
      <c r="D1360" s="23" t="s">
        <v>8221</v>
      </c>
      <c r="E1360" s="23">
        <v>0</v>
      </c>
    </row>
    <row r="1361" spans="1:5">
      <c r="A1361" s="23" t="s">
        <v>8219</v>
      </c>
      <c r="B1361" s="23">
        <v>56</v>
      </c>
      <c r="C1361" s="23"/>
      <c r="D1361" s="23" t="s">
        <v>8221</v>
      </c>
      <c r="E1361" s="23">
        <v>13</v>
      </c>
    </row>
    <row r="1362" spans="1:5">
      <c r="A1362" s="23" t="s">
        <v>8219</v>
      </c>
      <c r="B1362" s="23">
        <v>104</v>
      </c>
      <c r="C1362" s="23"/>
      <c r="D1362" s="23" t="s">
        <v>8221</v>
      </c>
      <c r="E1362" s="23">
        <v>0</v>
      </c>
    </row>
    <row r="1363" spans="1:5">
      <c r="A1363" s="23" t="s">
        <v>8219</v>
      </c>
      <c r="B1363" s="23">
        <v>46</v>
      </c>
      <c r="C1363" s="23"/>
      <c r="D1363" s="23" t="s">
        <v>8221</v>
      </c>
      <c r="E1363" s="23">
        <v>1</v>
      </c>
    </row>
    <row r="1364" spans="1:5">
      <c r="A1364" s="23" t="s">
        <v>8219</v>
      </c>
      <c r="B1364" s="23">
        <v>206</v>
      </c>
      <c r="C1364" s="23"/>
      <c r="D1364" s="23" t="s">
        <v>8221</v>
      </c>
      <c r="E1364" s="23">
        <v>5</v>
      </c>
    </row>
    <row r="1365" spans="1:5">
      <c r="A1365" s="23" t="s">
        <v>8219</v>
      </c>
      <c r="B1365" s="23">
        <v>18</v>
      </c>
      <c r="C1365" s="23"/>
      <c r="D1365" s="23" t="s">
        <v>8221</v>
      </c>
      <c r="E1365" s="23">
        <v>2</v>
      </c>
    </row>
    <row r="1366" spans="1:5">
      <c r="A1366" s="23" t="s">
        <v>8219</v>
      </c>
      <c r="B1366" s="23">
        <v>28</v>
      </c>
      <c r="C1366" s="23"/>
      <c r="D1366" s="23" t="s">
        <v>8221</v>
      </c>
      <c r="E1366" s="23">
        <v>0</v>
      </c>
    </row>
    <row r="1367" spans="1:5">
      <c r="A1367" s="23" t="s">
        <v>8219</v>
      </c>
      <c r="B1367" s="23">
        <v>11</v>
      </c>
      <c r="C1367" s="23"/>
      <c r="D1367" s="23" t="s">
        <v>8221</v>
      </c>
      <c r="E1367" s="23">
        <v>32</v>
      </c>
    </row>
    <row r="1368" spans="1:5">
      <c r="A1368" s="23" t="s">
        <v>8219</v>
      </c>
      <c r="B1368" s="23">
        <v>263</v>
      </c>
      <c r="C1368" s="23"/>
      <c r="D1368" s="23" t="s">
        <v>8221</v>
      </c>
      <c r="E1368" s="23">
        <v>1</v>
      </c>
    </row>
    <row r="1369" spans="1:5">
      <c r="A1369" s="23" t="s">
        <v>8219</v>
      </c>
      <c r="B1369" s="23">
        <v>394</v>
      </c>
      <c r="C1369" s="23"/>
      <c r="D1369" s="23" t="s">
        <v>8221</v>
      </c>
      <c r="E1369" s="23">
        <v>1</v>
      </c>
    </row>
    <row r="1370" spans="1:5">
      <c r="A1370" s="23" t="s">
        <v>8219</v>
      </c>
      <c r="B1370" s="23">
        <v>1049</v>
      </c>
      <c r="C1370" s="23"/>
      <c r="D1370" s="23" t="s">
        <v>8221</v>
      </c>
      <c r="E1370" s="23">
        <v>1</v>
      </c>
    </row>
    <row r="1371" spans="1:5">
      <c r="A1371" s="23" t="s">
        <v>8219</v>
      </c>
      <c r="B1371" s="23">
        <v>308</v>
      </c>
      <c r="C1371" s="23"/>
      <c r="D1371" s="23" t="s">
        <v>8221</v>
      </c>
      <c r="E1371" s="23">
        <v>0</v>
      </c>
    </row>
    <row r="1372" spans="1:5">
      <c r="A1372" s="23" t="s">
        <v>8219</v>
      </c>
      <c r="B1372" s="23">
        <v>1088</v>
      </c>
      <c r="C1372" s="23"/>
      <c r="D1372" s="23" t="s">
        <v>8221</v>
      </c>
      <c r="E1372" s="23">
        <v>0</v>
      </c>
    </row>
    <row r="1373" spans="1:5">
      <c r="A1373" s="23" t="s">
        <v>8219</v>
      </c>
      <c r="B1373" s="23">
        <v>73</v>
      </c>
      <c r="C1373" s="23"/>
      <c r="D1373" s="23" t="s">
        <v>8221</v>
      </c>
      <c r="E1373" s="23">
        <v>8</v>
      </c>
    </row>
    <row r="1374" spans="1:5">
      <c r="A1374" s="23" t="s">
        <v>8219</v>
      </c>
      <c r="B1374" s="23">
        <v>143</v>
      </c>
      <c r="C1374" s="23"/>
      <c r="D1374" s="23" t="s">
        <v>8221</v>
      </c>
      <c r="E1374" s="23">
        <v>0</v>
      </c>
    </row>
    <row r="1375" spans="1:5">
      <c r="A1375" s="23" t="s">
        <v>8219</v>
      </c>
      <c r="B1375" s="23">
        <v>1420</v>
      </c>
      <c r="C1375" s="23"/>
      <c r="D1375" s="23" t="s">
        <v>8221</v>
      </c>
      <c r="E1375" s="23">
        <v>1</v>
      </c>
    </row>
    <row r="1376" spans="1:5">
      <c r="A1376" s="23" t="s">
        <v>8219</v>
      </c>
      <c r="B1376" s="23">
        <v>305</v>
      </c>
      <c r="C1376" s="23"/>
      <c r="D1376" s="23" t="s">
        <v>8221</v>
      </c>
      <c r="E1376" s="23">
        <v>16</v>
      </c>
    </row>
    <row r="1377" spans="1:5">
      <c r="A1377" s="23" t="s">
        <v>8219</v>
      </c>
      <c r="B1377" s="23">
        <v>551</v>
      </c>
      <c r="C1377" s="23"/>
      <c r="D1377" s="23" t="s">
        <v>8221</v>
      </c>
      <c r="E1377" s="23">
        <v>12</v>
      </c>
    </row>
    <row r="1378" spans="1:5">
      <c r="A1378" s="23" t="s">
        <v>8219</v>
      </c>
      <c r="B1378" s="23">
        <v>187</v>
      </c>
      <c r="C1378" s="23"/>
      <c r="D1378" s="23" t="s">
        <v>8221</v>
      </c>
      <c r="E1378" s="23">
        <v>4</v>
      </c>
    </row>
    <row r="1379" spans="1:5">
      <c r="A1379" s="23" t="s">
        <v>8219</v>
      </c>
      <c r="B1379" s="23">
        <v>325</v>
      </c>
      <c r="C1379" s="23"/>
      <c r="D1379" s="23" t="s">
        <v>8221</v>
      </c>
      <c r="E1379" s="23">
        <v>2</v>
      </c>
    </row>
    <row r="1380" spans="1:5">
      <c r="A1380" s="23" t="s">
        <v>8219</v>
      </c>
      <c r="B1380" s="23">
        <v>148</v>
      </c>
      <c r="C1380" s="23"/>
      <c r="D1380" s="23" t="s">
        <v>8221</v>
      </c>
      <c r="E1380" s="23">
        <v>3</v>
      </c>
    </row>
    <row r="1381" spans="1:5">
      <c r="A1381" s="23" t="s">
        <v>8219</v>
      </c>
      <c r="B1381" s="23">
        <v>69</v>
      </c>
      <c r="C1381" s="23"/>
      <c r="D1381" s="23" t="s">
        <v>8221</v>
      </c>
      <c r="E1381" s="23">
        <v>0</v>
      </c>
    </row>
    <row r="1382" spans="1:5">
      <c r="A1382" s="23" t="s">
        <v>8219</v>
      </c>
      <c r="B1382" s="23">
        <v>173</v>
      </c>
      <c r="C1382" s="23"/>
      <c r="D1382" s="23" t="s">
        <v>8221</v>
      </c>
      <c r="E1382" s="23">
        <v>3</v>
      </c>
    </row>
    <row r="1383" spans="1:5">
      <c r="A1383" s="23" t="s">
        <v>8219</v>
      </c>
      <c r="B1383" s="23">
        <v>269</v>
      </c>
      <c r="C1383" s="23"/>
      <c r="D1383" s="23" t="s">
        <v>8221</v>
      </c>
      <c r="E1383" s="23">
        <v>4</v>
      </c>
    </row>
    <row r="1384" spans="1:5">
      <c r="A1384" s="23" t="s">
        <v>8219</v>
      </c>
      <c r="B1384" s="23">
        <v>185</v>
      </c>
      <c r="C1384" s="23"/>
      <c r="D1384" s="23" t="s">
        <v>8221</v>
      </c>
      <c r="E1384" s="23">
        <v>2</v>
      </c>
    </row>
    <row r="1385" spans="1:5">
      <c r="A1385" s="23" t="s">
        <v>8219</v>
      </c>
      <c r="B1385" s="23">
        <v>176</v>
      </c>
      <c r="C1385" s="23"/>
      <c r="D1385" s="23" t="s">
        <v>8221</v>
      </c>
      <c r="E1385" s="23">
        <v>10</v>
      </c>
    </row>
    <row r="1386" spans="1:5">
      <c r="A1386" s="23" t="s">
        <v>8219</v>
      </c>
      <c r="B1386" s="23">
        <v>1019</v>
      </c>
      <c r="C1386" s="23"/>
      <c r="D1386" s="23" t="s">
        <v>8221</v>
      </c>
      <c r="E1386" s="23">
        <v>11</v>
      </c>
    </row>
    <row r="1387" spans="1:5">
      <c r="A1387" s="23" t="s">
        <v>8219</v>
      </c>
      <c r="B1387" s="23">
        <v>113</v>
      </c>
      <c r="C1387" s="23"/>
      <c r="D1387" s="23" t="s">
        <v>8221</v>
      </c>
      <c r="E1387" s="23">
        <v>6</v>
      </c>
    </row>
    <row r="1388" spans="1:5">
      <c r="A1388" s="23" t="s">
        <v>8219</v>
      </c>
      <c r="B1388" s="23">
        <v>404</v>
      </c>
      <c r="C1388" s="23"/>
      <c r="D1388" s="23" t="s">
        <v>8221</v>
      </c>
      <c r="E1388" s="23">
        <v>2</v>
      </c>
    </row>
    <row r="1389" spans="1:5">
      <c r="A1389" s="23" t="s">
        <v>8219</v>
      </c>
      <c r="B1389" s="23">
        <v>707</v>
      </c>
      <c r="C1389" s="23"/>
      <c r="D1389" s="23" t="s">
        <v>8221</v>
      </c>
      <c r="E1389" s="23">
        <v>6</v>
      </c>
    </row>
    <row r="1390" spans="1:5">
      <c r="A1390" s="23" t="s">
        <v>8219</v>
      </c>
      <c r="B1390" s="23">
        <v>392</v>
      </c>
      <c r="C1390" s="23"/>
      <c r="D1390" s="23" t="s">
        <v>8221</v>
      </c>
      <c r="E1390" s="23">
        <v>8</v>
      </c>
    </row>
    <row r="1391" spans="1:5">
      <c r="A1391" s="23" t="s">
        <v>8219</v>
      </c>
      <c r="B1391" s="23">
        <v>23</v>
      </c>
      <c r="C1391" s="23"/>
      <c r="D1391" s="23" t="s">
        <v>8221</v>
      </c>
      <c r="E1391" s="23">
        <v>37</v>
      </c>
    </row>
    <row r="1392" spans="1:5">
      <c r="A1392" s="23" t="s">
        <v>8219</v>
      </c>
      <c r="B1392" s="23">
        <v>682</v>
      </c>
      <c r="C1392" s="23"/>
      <c r="D1392" s="23" t="s">
        <v>8221</v>
      </c>
      <c r="E1392" s="23">
        <v>11</v>
      </c>
    </row>
    <row r="1393" spans="1:5">
      <c r="A1393" s="23" t="s">
        <v>8219</v>
      </c>
      <c r="B1393" s="23">
        <v>37</v>
      </c>
      <c r="C1393" s="23"/>
      <c r="D1393" s="23" t="s">
        <v>8221</v>
      </c>
      <c r="E1393" s="23">
        <v>0</v>
      </c>
    </row>
    <row r="1394" spans="1:5">
      <c r="A1394" s="23" t="s">
        <v>8219</v>
      </c>
      <c r="B1394" s="23">
        <v>146</v>
      </c>
      <c r="C1394" s="23"/>
      <c r="D1394" s="23" t="s">
        <v>8221</v>
      </c>
      <c r="E1394" s="23">
        <v>10</v>
      </c>
    </row>
    <row r="1395" spans="1:5">
      <c r="A1395" s="23" t="s">
        <v>8219</v>
      </c>
      <c r="B1395" s="23">
        <v>119</v>
      </c>
      <c r="C1395" s="23"/>
      <c r="D1395" s="23" t="s">
        <v>8221</v>
      </c>
      <c r="E1395" s="23">
        <v>6</v>
      </c>
    </row>
    <row r="1396" spans="1:5">
      <c r="A1396" s="23" t="s">
        <v>8219</v>
      </c>
      <c r="B1396" s="23">
        <v>163</v>
      </c>
      <c r="C1396" s="23"/>
      <c r="D1396" s="23" t="s">
        <v>8221</v>
      </c>
      <c r="E1396" s="23">
        <v>8</v>
      </c>
    </row>
    <row r="1397" spans="1:5">
      <c r="A1397" s="23" t="s">
        <v>8219</v>
      </c>
      <c r="B1397" s="23">
        <v>339</v>
      </c>
      <c r="C1397" s="23"/>
      <c r="D1397" s="23" t="s">
        <v>8221</v>
      </c>
      <c r="E1397" s="23">
        <v>6</v>
      </c>
    </row>
    <row r="1398" spans="1:5">
      <c r="A1398" s="23" t="s">
        <v>8219</v>
      </c>
      <c r="B1398" s="23">
        <v>58</v>
      </c>
      <c r="C1398" s="23"/>
      <c r="D1398" s="23" t="s">
        <v>8221</v>
      </c>
      <c r="E1398" s="23">
        <v>7</v>
      </c>
    </row>
    <row r="1399" spans="1:5">
      <c r="A1399" s="23" t="s">
        <v>8219</v>
      </c>
      <c r="B1399" s="23">
        <v>456</v>
      </c>
      <c r="C1399" s="23"/>
      <c r="D1399" s="23" t="s">
        <v>8221</v>
      </c>
      <c r="E1399" s="23">
        <v>7</v>
      </c>
    </row>
    <row r="1400" spans="1:5">
      <c r="A1400" s="23" t="s">
        <v>8219</v>
      </c>
      <c r="B1400" s="23">
        <v>15</v>
      </c>
      <c r="C1400" s="23"/>
      <c r="D1400" s="23" t="s">
        <v>8221</v>
      </c>
      <c r="E1400" s="23">
        <v>5</v>
      </c>
    </row>
    <row r="1401" spans="1:5">
      <c r="A1401" s="23" t="s">
        <v>8219</v>
      </c>
      <c r="B1401" s="23">
        <v>191</v>
      </c>
      <c r="C1401" s="23"/>
      <c r="D1401" s="23" t="s">
        <v>8221</v>
      </c>
      <c r="E1401" s="23">
        <v>46</v>
      </c>
    </row>
    <row r="1402" spans="1:5">
      <c r="A1402" s="23" t="s">
        <v>8219</v>
      </c>
      <c r="B1402" s="23">
        <v>17</v>
      </c>
      <c r="C1402" s="23"/>
      <c r="D1402" s="23" t="s">
        <v>8221</v>
      </c>
      <c r="E1402" s="23">
        <v>10</v>
      </c>
    </row>
    <row r="1403" spans="1:5">
      <c r="A1403" s="23" t="s">
        <v>8219</v>
      </c>
      <c r="B1403" s="23">
        <v>28</v>
      </c>
      <c r="C1403" s="23"/>
      <c r="D1403" s="23" t="s">
        <v>8221</v>
      </c>
      <c r="E1403" s="23">
        <v>19</v>
      </c>
    </row>
    <row r="1404" spans="1:5">
      <c r="A1404" s="23" t="s">
        <v>8219</v>
      </c>
      <c r="B1404" s="23">
        <v>18</v>
      </c>
      <c r="C1404" s="23"/>
      <c r="D1404" s="23" t="s">
        <v>8221</v>
      </c>
      <c r="E1404" s="23">
        <v>13</v>
      </c>
    </row>
    <row r="1405" spans="1:5">
      <c r="A1405" s="23" t="s">
        <v>8219</v>
      </c>
      <c r="B1405" s="23">
        <v>61</v>
      </c>
      <c r="C1405" s="23"/>
      <c r="D1405" s="23" t="s">
        <v>8221</v>
      </c>
      <c r="E1405" s="23">
        <v>13</v>
      </c>
    </row>
    <row r="1406" spans="1:5">
      <c r="A1406" s="23" t="s">
        <v>8219</v>
      </c>
      <c r="B1406" s="23">
        <v>108</v>
      </c>
      <c r="C1406" s="23"/>
      <c r="D1406" s="23" t="s">
        <v>8221</v>
      </c>
      <c r="E1406" s="23">
        <v>4</v>
      </c>
    </row>
    <row r="1407" spans="1:5">
      <c r="A1407" s="23" t="s">
        <v>8219</v>
      </c>
      <c r="B1407" s="23">
        <v>142</v>
      </c>
      <c r="C1407" s="23"/>
      <c r="D1407" s="23" t="s">
        <v>8221</v>
      </c>
      <c r="E1407" s="23">
        <v>0</v>
      </c>
    </row>
    <row r="1408" spans="1:5">
      <c r="A1408" s="23" t="s">
        <v>8219</v>
      </c>
      <c r="B1408" s="23">
        <v>74</v>
      </c>
      <c r="C1408" s="23"/>
      <c r="D1408" s="23" t="s">
        <v>8221</v>
      </c>
      <c r="E1408" s="23">
        <v>3</v>
      </c>
    </row>
    <row r="1409" spans="1:5">
      <c r="A1409" s="23" t="s">
        <v>8219</v>
      </c>
      <c r="B1409" s="23">
        <v>38</v>
      </c>
      <c r="C1409" s="23"/>
      <c r="D1409" s="23" t="s">
        <v>8221</v>
      </c>
      <c r="E1409" s="23">
        <v>1</v>
      </c>
    </row>
    <row r="1410" spans="1:5">
      <c r="A1410" s="23" t="s">
        <v>8219</v>
      </c>
      <c r="B1410" s="23">
        <v>20</v>
      </c>
      <c r="C1410" s="23"/>
      <c r="D1410" s="23" t="s">
        <v>8221</v>
      </c>
      <c r="E1410" s="23">
        <v>9</v>
      </c>
    </row>
    <row r="1411" spans="1:5">
      <c r="A1411" s="23" t="s">
        <v>8219</v>
      </c>
      <c r="B1411" s="23">
        <v>24</v>
      </c>
      <c r="C1411" s="23"/>
      <c r="D1411" s="23" t="s">
        <v>8221</v>
      </c>
      <c r="E1411" s="23">
        <v>1</v>
      </c>
    </row>
    <row r="1412" spans="1:5">
      <c r="A1412" s="23" t="s">
        <v>8219</v>
      </c>
      <c r="B1412" s="23">
        <v>66</v>
      </c>
      <c r="C1412" s="23"/>
      <c r="D1412" s="23" t="s">
        <v>8221</v>
      </c>
      <c r="E1412" s="23">
        <v>1</v>
      </c>
    </row>
    <row r="1413" spans="1:5">
      <c r="A1413" s="23" t="s">
        <v>8219</v>
      </c>
      <c r="B1413" s="23">
        <v>28</v>
      </c>
      <c r="C1413" s="23"/>
      <c r="D1413" s="23" t="s">
        <v>8221</v>
      </c>
      <c r="E1413" s="23">
        <v>4</v>
      </c>
    </row>
    <row r="1414" spans="1:5">
      <c r="A1414" s="23" t="s">
        <v>8219</v>
      </c>
      <c r="B1414" s="23">
        <v>24</v>
      </c>
      <c r="C1414" s="23"/>
      <c r="D1414" s="23" t="s">
        <v>8221</v>
      </c>
      <c r="E1414" s="23">
        <v>17</v>
      </c>
    </row>
    <row r="1415" spans="1:5">
      <c r="A1415" s="23" t="s">
        <v>8219</v>
      </c>
      <c r="B1415" s="23">
        <v>73</v>
      </c>
      <c r="C1415" s="23"/>
      <c r="D1415" s="23" t="s">
        <v>8221</v>
      </c>
      <c r="E1415" s="23">
        <v>0</v>
      </c>
    </row>
    <row r="1416" spans="1:5">
      <c r="A1416" s="23" t="s">
        <v>8219</v>
      </c>
      <c r="B1416" s="23">
        <v>3</v>
      </c>
      <c r="C1416" s="23"/>
      <c r="D1416" s="23" t="s">
        <v>8221</v>
      </c>
      <c r="E1416" s="23">
        <v>12</v>
      </c>
    </row>
    <row r="1417" spans="1:5">
      <c r="A1417" s="23" t="s">
        <v>8219</v>
      </c>
      <c r="B1417" s="23">
        <v>20</v>
      </c>
      <c r="C1417" s="23"/>
      <c r="D1417" s="23" t="s">
        <v>8221</v>
      </c>
      <c r="E1417" s="23">
        <v>14</v>
      </c>
    </row>
    <row r="1418" spans="1:5">
      <c r="A1418" s="23" t="s">
        <v>8219</v>
      </c>
      <c r="B1418" s="23">
        <v>21</v>
      </c>
      <c r="C1418" s="23"/>
      <c r="D1418" s="23" t="s">
        <v>8221</v>
      </c>
      <c r="E1418" s="23">
        <v>1</v>
      </c>
    </row>
    <row r="1419" spans="1:5">
      <c r="A1419" s="23" t="s">
        <v>8219</v>
      </c>
      <c r="B1419" s="23">
        <v>94</v>
      </c>
      <c r="C1419" s="23"/>
      <c r="D1419" s="23" t="s">
        <v>8221</v>
      </c>
      <c r="E1419" s="23">
        <v>14</v>
      </c>
    </row>
    <row r="1420" spans="1:5">
      <c r="A1420" s="23" t="s">
        <v>8219</v>
      </c>
      <c r="B1420" s="23">
        <v>139</v>
      </c>
      <c r="C1420" s="23"/>
      <c r="D1420" s="23" t="s">
        <v>8221</v>
      </c>
      <c r="E1420" s="23">
        <v>4</v>
      </c>
    </row>
    <row r="1421" spans="1:5">
      <c r="A1421" s="23" t="s">
        <v>8219</v>
      </c>
      <c r="B1421" s="23">
        <v>130</v>
      </c>
      <c r="C1421" s="23"/>
      <c r="D1421" s="23" t="s">
        <v>8221</v>
      </c>
      <c r="E1421" s="23">
        <v>2</v>
      </c>
    </row>
    <row r="1422" spans="1:5">
      <c r="A1422" s="23" t="s">
        <v>8219</v>
      </c>
      <c r="B1422" s="23">
        <v>31</v>
      </c>
      <c r="C1422" s="23"/>
      <c r="D1422" s="23" t="s">
        <v>8221</v>
      </c>
      <c r="E1422" s="23">
        <v>1</v>
      </c>
    </row>
    <row r="1423" spans="1:5">
      <c r="A1423" s="23" t="s">
        <v>8219</v>
      </c>
      <c r="B1423" s="23">
        <v>13</v>
      </c>
      <c r="C1423" s="23"/>
      <c r="D1423" s="23" t="s">
        <v>8221</v>
      </c>
      <c r="E1423" s="23">
        <v>2</v>
      </c>
    </row>
    <row r="1424" spans="1:5">
      <c r="A1424" s="23" t="s">
        <v>8219</v>
      </c>
      <c r="B1424" s="23">
        <v>90</v>
      </c>
      <c r="C1424" s="23"/>
      <c r="D1424" s="23" t="s">
        <v>8221</v>
      </c>
      <c r="E1424" s="23">
        <v>1</v>
      </c>
    </row>
    <row r="1425" spans="1:5">
      <c r="A1425" s="23" t="s">
        <v>8219</v>
      </c>
      <c r="B1425" s="23">
        <v>141</v>
      </c>
      <c r="C1425" s="23"/>
      <c r="D1425" s="23" t="s">
        <v>8221</v>
      </c>
      <c r="E1425" s="23">
        <v>1</v>
      </c>
    </row>
    <row r="1426" spans="1:5">
      <c r="A1426" s="23" t="s">
        <v>8219</v>
      </c>
      <c r="B1426" s="23">
        <v>23</v>
      </c>
      <c r="C1426" s="23"/>
      <c r="D1426" s="23" t="s">
        <v>8221</v>
      </c>
      <c r="E1426" s="23">
        <v>4</v>
      </c>
    </row>
    <row r="1427" spans="1:5">
      <c r="A1427" s="23" t="s">
        <v>8219</v>
      </c>
      <c r="B1427" s="23">
        <v>18</v>
      </c>
      <c r="C1427" s="23"/>
      <c r="D1427" s="23" t="s">
        <v>8221</v>
      </c>
      <c r="E1427" s="23">
        <v>3</v>
      </c>
    </row>
    <row r="1428" spans="1:5">
      <c r="A1428" s="23" t="s">
        <v>8219</v>
      </c>
      <c r="B1428" s="23">
        <v>76</v>
      </c>
      <c r="C1428" s="23"/>
      <c r="D1428" s="23" t="s">
        <v>8221</v>
      </c>
      <c r="E1428" s="23">
        <v>38</v>
      </c>
    </row>
    <row r="1429" spans="1:5">
      <c r="A1429" s="23" t="s">
        <v>8219</v>
      </c>
      <c r="B1429" s="23">
        <v>93</v>
      </c>
      <c r="C1429" s="23"/>
      <c r="D1429" s="23" t="s">
        <v>8221</v>
      </c>
      <c r="E1429" s="23">
        <v>4</v>
      </c>
    </row>
    <row r="1430" spans="1:5">
      <c r="A1430" s="23" t="s">
        <v>8219</v>
      </c>
      <c r="B1430" s="23">
        <v>69</v>
      </c>
      <c r="C1430" s="23"/>
      <c r="D1430" s="23" t="s">
        <v>8221</v>
      </c>
      <c r="E1430" s="23">
        <v>0</v>
      </c>
    </row>
    <row r="1431" spans="1:5">
      <c r="A1431" s="23" t="s">
        <v>8219</v>
      </c>
      <c r="B1431" s="23">
        <v>21</v>
      </c>
      <c r="C1431" s="23"/>
      <c r="D1431" s="23" t="s">
        <v>8221</v>
      </c>
      <c r="E1431" s="23">
        <v>2</v>
      </c>
    </row>
    <row r="1432" spans="1:5">
      <c r="A1432" s="23" t="s">
        <v>8219</v>
      </c>
      <c r="B1432" s="23">
        <v>57</v>
      </c>
      <c r="C1432" s="23"/>
      <c r="D1432" s="23" t="s">
        <v>8221</v>
      </c>
      <c r="E1432" s="23">
        <v>0</v>
      </c>
    </row>
    <row r="1433" spans="1:5">
      <c r="A1433" s="23" t="s">
        <v>8219</v>
      </c>
      <c r="B1433" s="23">
        <v>108</v>
      </c>
      <c r="C1433" s="23"/>
      <c r="D1433" s="23" t="s">
        <v>8221</v>
      </c>
      <c r="E1433" s="23">
        <v>1</v>
      </c>
    </row>
    <row r="1434" spans="1:5">
      <c r="A1434" s="23" t="s">
        <v>8219</v>
      </c>
      <c r="B1434" s="23">
        <v>83</v>
      </c>
      <c r="C1434" s="23"/>
      <c r="D1434" s="23" t="s">
        <v>8221</v>
      </c>
      <c r="E1434" s="23">
        <v>7</v>
      </c>
    </row>
    <row r="1435" spans="1:5">
      <c r="A1435" s="23" t="s">
        <v>8219</v>
      </c>
      <c r="B1435" s="23">
        <v>96</v>
      </c>
      <c r="C1435" s="23"/>
      <c r="D1435" s="23" t="s">
        <v>8221</v>
      </c>
      <c r="E1435" s="23">
        <v>2</v>
      </c>
    </row>
    <row r="1436" spans="1:5">
      <c r="A1436" s="23" t="s">
        <v>8219</v>
      </c>
      <c r="B1436" s="23">
        <v>64</v>
      </c>
      <c r="C1436" s="23"/>
      <c r="D1436" s="23" t="s">
        <v>8221</v>
      </c>
      <c r="E1436" s="23">
        <v>4</v>
      </c>
    </row>
    <row r="1437" spans="1:5">
      <c r="A1437" s="23" t="s">
        <v>8219</v>
      </c>
      <c r="B1437" s="23">
        <v>14</v>
      </c>
      <c r="C1437" s="23"/>
      <c r="D1437" s="23" t="s">
        <v>8221</v>
      </c>
      <c r="E1437" s="23">
        <v>4</v>
      </c>
    </row>
    <row r="1438" spans="1:5">
      <c r="A1438" s="23" t="s">
        <v>8219</v>
      </c>
      <c r="B1438" s="23">
        <v>169</v>
      </c>
      <c r="C1438" s="23"/>
      <c r="D1438" s="23" t="s">
        <v>8221</v>
      </c>
      <c r="E1438" s="23">
        <v>3</v>
      </c>
    </row>
    <row r="1439" spans="1:5">
      <c r="A1439" s="23" t="s">
        <v>8219</v>
      </c>
      <c r="B1439" s="23">
        <v>33</v>
      </c>
      <c r="C1439" s="23"/>
      <c r="D1439" s="23" t="s">
        <v>8221</v>
      </c>
      <c r="E1439" s="23">
        <v>2</v>
      </c>
    </row>
    <row r="1440" spans="1:5">
      <c r="A1440" s="23" t="s">
        <v>8219</v>
      </c>
      <c r="B1440" s="23">
        <v>102</v>
      </c>
      <c r="C1440" s="23"/>
      <c r="D1440" s="23" t="s">
        <v>8221</v>
      </c>
      <c r="E1440" s="23">
        <v>197</v>
      </c>
    </row>
    <row r="1441" spans="1:5">
      <c r="A1441" s="23" t="s">
        <v>8219</v>
      </c>
      <c r="B1441" s="23">
        <v>104</v>
      </c>
      <c r="C1441" s="23"/>
      <c r="D1441" s="23" t="s">
        <v>8221</v>
      </c>
      <c r="E1441" s="23">
        <v>0</v>
      </c>
    </row>
    <row r="1442" spans="1:5">
      <c r="A1442" s="23" t="s">
        <v>8219</v>
      </c>
      <c r="B1442" s="23">
        <v>20</v>
      </c>
      <c r="C1442" s="23"/>
      <c r="D1442" s="23" t="s">
        <v>8221</v>
      </c>
      <c r="E1442" s="23">
        <v>1</v>
      </c>
    </row>
    <row r="1443" spans="1:5">
      <c r="A1443" s="23" t="s">
        <v>8219</v>
      </c>
      <c r="B1443" s="23">
        <v>35</v>
      </c>
      <c r="C1443" s="23"/>
      <c r="D1443" s="23" t="s">
        <v>8221</v>
      </c>
      <c r="E1443" s="23">
        <v>4</v>
      </c>
    </row>
    <row r="1444" spans="1:5">
      <c r="A1444" s="23" t="s">
        <v>8219</v>
      </c>
      <c r="B1444" s="23">
        <v>94</v>
      </c>
      <c r="C1444" s="23"/>
      <c r="D1444" s="23" t="s">
        <v>8221</v>
      </c>
      <c r="E1444" s="23">
        <v>0</v>
      </c>
    </row>
    <row r="1445" spans="1:5">
      <c r="A1445" s="23" t="s">
        <v>8219</v>
      </c>
      <c r="B1445" s="23">
        <v>14</v>
      </c>
      <c r="C1445" s="23"/>
      <c r="D1445" s="23" t="s">
        <v>8221</v>
      </c>
      <c r="E1445" s="23">
        <v>7</v>
      </c>
    </row>
    <row r="1446" spans="1:5">
      <c r="A1446" s="23" t="s">
        <v>8219</v>
      </c>
      <c r="B1446" s="23">
        <v>15</v>
      </c>
      <c r="C1446" s="23"/>
      <c r="D1446" s="23" t="s">
        <v>8221</v>
      </c>
      <c r="E1446" s="23">
        <v>11</v>
      </c>
    </row>
    <row r="1447" spans="1:5">
      <c r="A1447" s="23" t="s">
        <v>8219</v>
      </c>
      <c r="B1447" s="23">
        <v>51</v>
      </c>
      <c r="C1447" s="23"/>
      <c r="D1447" s="23" t="s">
        <v>8221</v>
      </c>
      <c r="E1447" s="23">
        <v>0</v>
      </c>
    </row>
    <row r="1448" spans="1:5">
      <c r="A1448" s="23" t="s">
        <v>8219</v>
      </c>
      <c r="B1448" s="23">
        <v>19</v>
      </c>
      <c r="C1448" s="23"/>
      <c r="D1448" s="23" t="s">
        <v>8221</v>
      </c>
      <c r="E1448" s="23">
        <v>6</v>
      </c>
    </row>
    <row r="1449" spans="1:5">
      <c r="A1449" s="23" t="s">
        <v>8219</v>
      </c>
      <c r="B1449" s="23">
        <v>23</v>
      </c>
      <c r="C1449" s="23"/>
      <c r="D1449" s="23" t="s">
        <v>8221</v>
      </c>
      <c r="E1449" s="23">
        <v>0</v>
      </c>
    </row>
    <row r="1450" spans="1:5">
      <c r="A1450" s="23" t="s">
        <v>8219</v>
      </c>
      <c r="B1450" s="23">
        <v>97</v>
      </c>
      <c r="C1450" s="23"/>
      <c r="D1450" s="23" t="s">
        <v>8221</v>
      </c>
      <c r="E1450" s="23">
        <v>7</v>
      </c>
    </row>
    <row r="1451" spans="1:5">
      <c r="A1451" s="23" t="s">
        <v>8219</v>
      </c>
      <c r="B1451" s="23">
        <v>76</v>
      </c>
      <c r="C1451" s="23"/>
      <c r="D1451" s="23" t="s">
        <v>8221</v>
      </c>
      <c r="E1451" s="23">
        <v>94</v>
      </c>
    </row>
    <row r="1452" spans="1:5">
      <c r="A1452" s="23" t="s">
        <v>8219</v>
      </c>
      <c r="B1452" s="23">
        <v>11</v>
      </c>
      <c r="C1452" s="23"/>
      <c r="D1452" s="23" t="s">
        <v>8221</v>
      </c>
      <c r="E1452" s="23">
        <v>2</v>
      </c>
    </row>
    <row r="1453" spans="1:5">
      <c r="A1453" s="23" t="s">
        <v>8219</v>
      </c>
      <c r="B1453" s="23">
        <v>52</v>
      </c>
      <c r="C1453" s="23"/>
      <c r="D1453" s="23" t="s">
        <v>8221</v>
      </c>
      <c r="E1453" s="23">
        <v>25</v>
      </c>
    </row>
    <row r="1454" spans="1:5">
      <c r="A1454" s="23" t="s">
        <v>8219</v>
      </c>
      <c r="B1454" s="23">
        <v>95</v>
      </c>
      <c r="C1454" s="23"/>
      <c r="D1454" s="23" t="s">
        <v>8221</v>
      </c>
      <c r="E1454" s="23">
        <v>17</v>
      </c>
    </row>
    <row r="1455" spans="1:5">
      <c r="A1455" s="23" t="s">
        <v>8219</v>
      </c>
      <c r="B1455" s="23">
        <v>35</v>
      </c>
      <c r="C1455" s="23"/>
      <c r="D1455" s="23" t="s">
        <v>8221</v>
      </c>
      <c r="E1455" s="23">
        <v>2</v>
      </c>
    </row>
    <row r="1456" spans="1:5">
      <c r="A1456" s="23" t="s">
        <v>8219</v>
      </c>
      <c r="B1456" s="23">
        <v>21</v>
      </c>
      <c r="C1456" s="23"/>
      <c r="D1456" s="23" t="s">
        <v>8221</v>
      </c>
      <c r="E1456" s="23">
        <v>4</v>
      </c>
    </row>
    <row r="1457" spans="1:5">
      <c r="A1457" s="23" t="s">
        <v>8219</v>
      </c>
      <c r="B1457" s="23">
        <v>93</v>
      </c>
      <c r="C1457" s="23"/>
      <c r="D1457" s="23" t="s">
        <v>8221</v>
      </c>
      <c r="E1457" s="23">
        <v>5</v>
      </c>
    </row>
    <row r="1458" spans="1:5">
      <c r="A1458" s="23" t="s">
        <v>8219</v>
      </c>
      <c r="B1458" s="23">
        <v>11</v>
      </c>
      <c r="C1458" s="23"/>
      <c r="D1458" s="23" t="s">
        <v>8221</v>
      </c>
      <c r="E1458" s="23">
        <v>2</v>
      </c>
    </row>
    <row r="1459" spans="1:5">
      <c r="A1459" s="23" t="s">
        <v>8219</v>
      </c>
      <c r="B1459" s="23">
        <v>21</v>
      </c>
      <c r="C1459" s="23"/>
      <c r="D1459" s="23" t="s">
        <v>8221</v>
      </c>
      <c r="E1459" s="23">
        <v>2</v>
      </c>
    </row>
    <row r="1460" spans="1:5">
      <c r="A1460" s="23" t="s">
        <v>8219</v>
      </c>
      <c r="B1460" s="23">
        <v>54</v>
      </c>
      <c r="C1460" s="23"/>
      <c r="D1460" s="23" t="s">
        <v>8221</v>
      </c>
      <c r="E1460" s="23">
        <v>3</v>
      </c>
    </row>
    <row r="1461" spans="1:5">
      <c r="A1461" s="23" t="s">
        <v>8219</v>
      </c>
      <c r="B1461" s="23">
        <v>31</v>
      </c>
      <c r="C1461" s="23"/>
      <c r="D1461" s="23" t="s">
        <v>8221</v>
      </c>
      <c r="E1461" s="23">
        <v>0</v>
      </c>
    </row>
    <row r="1462" spans="1:5">
      <c r="A1462" s="23" t="s">
        <v>8219</v>
      </c>
      <c r="B1462" s="23">
        <v>132</v>
      </c>
      <c r="C1462" s="23"/>
      <c r="D1462" s="23" t="s">
        <v>8221</v>
      </c>
      <c r="E1462" s="23">
        <v>4</v>
      </c>
    </row>
    <row r="1463" spans="1:5">
      <c r="A1463" s="23" t="s">
        <v>8219</v>
      </c>
      <c r="B1463" s="23">
        <v>3</v>
      </c>
      <c r="C1463" s="23"/>
      <c r="D1463" s="23" t="s">
        <v>8221</v>
      </c>
      <c r="E1463" s="23">
        <v>1</v>
      </c>
    </row>
    <row r="1464" spans="1:5">
      <c r="A1464" s="23" t="s">
        <v>8219</v>
      </c>
      <c r="B1464" s="23">
        <v>6</v>
      </c>
      <c r="C1464" s="23"/>
      <c r="D1464" s="23" t="s">
        <v>8221</v>
      </c>
      <c r="E1464" s="23">
        <v>12</v>
      </c>
    </row>
    <row r="1465" spans="1:5">
      <c r="A1465" s="23" t="s">
        <v>8219</v>
      </c>
      <c r="B1465" s="23">
        <v>10</v>
      </c>
      <c r="C1465" s="23"/>
      <c r="D1465" s="23" t="s">
        <v>8221</v>
      </c>
      <c r="E1465" s="23">
        <v>4</v>
      </c>
    </row>
    <row r="1466" spans="1:5">
      <c r="A1466" s="23" t="s">
        <v>8219</v>
      </c>
      <c r="B1466" s="23">
        <v>147</v>
      </c>
      <c r="C1466" s="23"/>
      <c r="D1466" s="23" t="s">
        <v>8221</v>
      </c>
      <c r="E1466" s="23">
        <v>91</v>
      </c>
    </row>
    <row r="1467" spans="1:5">
      <c r="A1467" s="23" t="s">
        <v>8219</v>
      </c>
      <c r="B1467" s="23">
        <v>199</v>
      </c>
      <c r="C1467" s="23"/>
      <c r="D1467" s="23" t="s">
        <v>8221</v>
      </c>
      <c r="E1467" s="23">
        <v>1</v>
      </c>
    </row>
    <row r="1468" spans="1:5">
      <c r="A1468" s="23" t="s">
        <v>8219</v>
      </c>
      <c r="B1468" s="23">
        <v>50</v>
      </c>
      <c r="C1468" s="23"/>
      <c r="D1468" s="23" t="s">
        <v>8221</v>
      </c>
      <c r="E1468" s="23">
        <v>1</v>
      </c>
    </row>
    <row r="1469" spans="1:5">
      <c r="A1469" s="23" t="s">
        <v>8219</v>
      </c>
      <c r="B1469" s="23">
        <v>21</v>
      </c>
      <c r="C1469" s="23"/>
      <c r="D1469" s="23" t="s">
        <v>8221</v>
      </c>
      <c r="E1469" s="23">
        <v>0</v>
      </c>
    </row>
    <row r="1470" spans="1:5">
      <c r="A1470" s="23" t="s">
        <v>8219</v>
      </c>
      <c r="B1470" s="23">
        <v>24</v>
      </c>
      <c r="C1470" s="23"/>
      <c r="D1470" s="23" t="s">
        <v>8221</v>
      </c>
      <c r="E1470" s="23">
        <v>13</v>
      </c>
    </row>
    <row r="1471" spans="1:5">
      <c r="A1471" s="23" t="s">
        <v>8219</v>
      </c>
      <c r="B1471" s="23">
        <v>32</v>
      </c>
      <c r="C1471" s="23"/>
      <c r="D1471" s="23" t="s">
        <v>8221</v>
      </c>
      <c r="E1471" s="23">
        <v>2</v>
      </c>
    </row>
    <row r="1472" spans="1:5">
      <c r="A1472" s="23" t="s">
        <v>8219</v>
      </c>
      <c r="B1472" s="23">
        <v>62</v>
      </c>
      <c r="C1472" s="23"/>
      <c r="D1472" s="23" t="s">
        <v>8221</v>
      </c>
      <c r="E1472" s="23">
        <v>0</v>
      </c>
    </row>
    <row r="1473" spans="1:5">
      <c r="A1473" s="23" t="s">
        <v>8219</v>
      </c>
      <c r="B1473" s="23">
        <v>9</v>
      </c>
      <c r="C1473" s="23"/>
      <c r="D1473" s="23" t="s">
        <v>8221</v>
      </c>
      <c r="E1473" s="23">
        <v>21</v>
      </c>
    </row>
    <row r="1474" spans="1:5">
      <c r="A1474" s="23" t="s">
        <v>8219</v>
      </c>
      <c r="B1474" s="23">
        <v>38</v>
      </c>
      <c r="C1474" s="23"/>
      <c r="D1474" s="23" t="s">
        <v>8221</v>
      </c>
      <c r="E1474" s="23">
        <v>9</v>
      </c>
    </row>
    <row r="1475" spans="1:5">
      <c r="A1475" s="23" t="s">
        <v>8219</v>
      </c>
      <c r="B1475" s="23">
        <v>54</v>
      </c>
      <c r="C1475" s="23"/>
      <c r="D1475" s="23" t="s">
        <v>8221</v>
      </c>
      <c r="E1475" s="23">
        <v>6</v>
      </c>
    </row>
    <row r="1476" spans="1:5">
      <c r="A1476" s="23" t="s">
        <v>8219</v>
      </c>
      <c r="B1476" s="23">
        <v>37</v>
      </c>
      <c r="C1476" s="23"/>
      <c r="D1476" s="23" t="s">
        <v>8221</v>
      </c>
      <c r="E1476" s="23">
        <v>4</v>
      </c>
    </row>
    <row r="1477" spans="1:5">
      <c r="A1477" s="23" t="s">
        <v>8219</v>
      </c>
      <c r="B1477" s="23">
        <v>39</v>
      </c>
      <c r="C1477" s="23"/>
      <c r="D1477" s="23" t="s">
        <v>8221</v>
      </c>
      <c r="E1477" s="23">
        <v>7</v>
      </c>
    </row>
    <row r="1478" spans="1:5">
      <c r="A1478" s="23" t="s">
        <v>8219</v>
      </c>
      <c r="B1478" s="23">
        <v>34</v>
      </c>
      <c r="C1478" s="23"/>
      <c r="D1478" s="23" t="s">
        <v>8221</v>
      </c>
      <c r="E1478" s="23">
        <v>5</v>
      </c>
    </row>
    <row r="1479" spans="1:5">
      <c r="A1479" s="23" t="s">
        <v>8219</v>
      </c>
      <c r="B1479" s="23">
        <v>55</v>
      </c>
      <c r="C1479" s="23"/>
      <c r="D1479" s="23" t="s">
        <v>8221</v>
      </c>
      <c r="E1479" s="23">
        <v>0</v>
      </c>
    </row>
    <row r="1480" spans="1:5">
      <c r="A1480" s="23" t="s">
        <v>8219</v>
      </c>
      <c r="B1480" s="23">
        <v>32</v>
      </c>
      <c r="C1480" s="23"/>
      <c r="D1480" s="23" t="s">
        <v>8221</v>
      </c>
      <c r="E1480" s="23">
        <v>3</v>
      </c>
    </row>
    <row r="1481" spans="1:5">
      <c r="A1481" s="23" t="s">
        <v>8219</v>
      </c>
      <c r="B1481" s="23">
        <v>25</v>
      </c>
      <c r="C1481" s="23"/>
      <c r="D1481" s="23" t="s">
        <v>8221</v>
      </c>
      <c r="E1481" s="23">
        <v>9</v>
      </c>
    </row>
    <row r="1482" spans="1:5">
      <c r="A1482" s="23" t="s">
        <v>8219</v>
      </c>
      <c r="B1482" s="23">
        <v>33</v>
      </c>
      <c r="C1482" s="23"/>
      <c r="D1482" s="23" t="s">
        <v>8221</v>
      </c>
      <c r="E1482" s="23">
        <v>6</v>
      </c>
    </row>
    <row r="1483" spans="1:5">
      <c r="A1483" s="23" t="s">
        <v>8219</v>
      </c>
      <c r="B1483" s="23">
        <v>108</v>
      </c>
      <c r="C1483" s="23"/>
      <c r="D1483" s="23" t="s">
        <v>8221</v>
      </c>
      <c r="E1483" s="23">
        <v>4</v>
      </c>
    </row>
    <row r="1484" spans="1:5">
      <c r="A1484" s="23" t="s">
        <v>8219</v>
      </c>
      <c r="B1484" s="23">
        <v>20</v>
      </c>
      <c r="C1484" s="23"/>
      <c r="D1484" s="23" t="s">
        <v>8221</v>
      </c>
      <c r="E1484" s="23">
        <v>1</v>
      </c>
    </row>
    <row r="1485" spans="1:5">
      <c r="A1485" s="23" t="s">
        <v>8219</v>
      </c>
      <c r="B1485" s="23">
        <v>98</v>
      </c>
      <c r="C1485" s="23"/>
      <c r="D1485" s="23" t="s">
        <v>8221</v>
      </c>
      <c r="E1485" s="23">
        <v>17</v>
      </c>
    </row>
    <row r="1486" spans="1:5">
      <c r="A1486" s="23" t="s">
        <v>8219</v>
      </c>
      <c r="B1486" s="23">
        <v>196</v>
      </c>
      <c r="C1486" s="23"/>
      <c r="D1486" s="23" t="s">
        <v>8221</v>
      </c>
      <c r="E1486" s="23">
        <v>1</v>
      </c>
    </row>
    <row r="1487" spans="1:5">
      <c r="A1487" s="23" t="s">
        <v>8219</v>
      </c>
      <c r="B1487" s="23">
        <v>39</v>
      </c>
      <c r="C1487" s="23"/>
      <c r="D1487" s="23" t="s">
        <v>8221</v>
      </c>
      <c r="E1487" s="23">
        <v>13</v>
      </c>
    </row>
    <row r="1488" spans="1:5">
      <c r="A1488" s="23" t="s">
        <v>8219</v>
      </c>
      <c r="B1488" s="23">
        <v>128</v>
      </c>
      <c r="C1488" s="23"/>
      <c r="D1488" s="23" t="s">
        <v>8221</v>
      </c>
      <c r="E1488" s="23">
        <v>6</v>
      </c>
    </row>
    <row r="1489" spans="1:5">
      <c r="A1489" s="23" t="s">
        <v>8219</v>
      </c>
      <c r="B1489" s="23">
        <v>71</v>
      </c>
      <c r="C1489" s="23"/>
      <c r="D1489" s="23" t="s">
        <v>8221</v>
      </c>
      <c r="E1489" s="23">
        <v>0</v>
      </c>
    </row>
    <row r="1490" spans="1:5">
      <c r="A1490" s="23" t="s">
        <v>8219</v>
      </c>
      <c r="B1490" s="23">
        <v>47</v>
      </c>
      <c r="C1490" s="23"/>
      <c r="D1490" s="23" t="s">
        <v>8221</v>
      </c>
      <c r="E1490" s="23">
        <v>2</v>
      </c>
    </row>
    <row r="1491" spans="1:5">
      <c r="A1491" s="23" t="s">
        <v>8219</v>
      </c>
      <c r="B1491" s="23">
        <v>17</v>
      </c>
      <c r="C1491" s="23"/>
      <c r="D1491" s="23" t="s">
        <v>8221</v>
      </c>
      <c r="E1491" s="23">
        <v>2</v>
      </c>
    </row>
    <row r="1492" spans="1:5">
      <c r="A1492" s="23" t="s">
        <v>8219</v>
      </c>
      <c r="B1492" s="23">
        <v>91</v>
      </c>
      <c r="C1492" s="23"/>
      <c r="D1492" s="23" t="s">
        <v>8221</v>
      </c>
      <c r="E1492" s="23">
        <v>21</v>
      </c>
    </row>
    <row r="1493" spans="1:5">
      <c r="A1493" s="23" t="s">
        <v>8219</v>
      </c>
      <c r="B1493" s="23">
        <v>43</v>
      </c>
      <c r="C1493" s="23"/>
      <c r="D1493" s="23" t="s">
        <v>8221</v>
      </c>
      <c r="E1493" s="23">
        <v>13</v>
      </c>
    </row>
    <row r="1494" spans="1:5">
      <c r="A1494" s="23" t="s">
        <v>8219</v>
      </c>
      <c r="B1494" s="23">
        <v>17</v>
      </c>
      <c r="C1494" s="23"/>
      <c r="D1494" s="23" t="s">
        <v>8221</v>
      </c>
      <c r="E1494" s="23">
        <v>0</v>
      </c>
    </row>
    <row r="1495" spans="1:5">
      <c r="A1495" s="23" t="s">
        <v>8219</v>
      </c>
      <c r="B1495" s="23">
        <v>33</v>
      </c>
      <c r="C1495" s="23"/>
      <c r="D1495" s="23" t="s">
        <v>8221</v>
      </c>
      <c r="E1495" s="23">
        <v>6</v>
      </c>
    </row>
    <row r="1496" spans="1:5">
      <c r="A1496" s="23" t="s">
        <v>8219</v>
      </c>
      <c r="B1496" s="23">
        <v>87</v>
      </c>
      <c r="C1496" s="23"/>
      <c r="D1496" s="23" t="s">
        <v>8221</v>
      </c>
      <c r="E1496" s="23">
        <v>0</v>
      </c>
    </row>
    <row r="1497" spans="1:5">
      <c r="A1497" s="23" t="s">
        <v>8219</v>
      </c>
      <c r="B1497" s="23">
        <v>113</v>
      </c>
      <c r="C1497" s="23"/>
      <c r="D1497" s="23" t="s">
        <v>8221</v>
      </c>
      <c r="E1497" s="23">
        <v>1</v>
      </c>
    </row>
    <row r="1498" spans="1:5">
      <c r="A1498" s="23" t="s">
        <v>8219</v>
      </c>
      <c r="B1498" s="23">
        <v>14</v>
      </c>
      <c r="C1498" s="23"/>
      <c r="D1498" s="23" t="s">
        <v>8221</v>
      </c>
      <c r="E1498" s="23">
        <v>0</v>
      </c>
    </row>
    <row r="1499" spans="1:5">
      <c r="A1499" s="23" t="s">
        <v>8219</v>
      </c>
      <c r="B1499" s="23">
        <v>30</v>
      </c>
      <c r="C1499" s="23"/>
      <c r="D1499" s="23" t="s">
        <v>8221</v>
      </c>
      <c r="E1499" s="23">
        <v>12</v>
      </c>
    </row>
    <row r="1500" spans="1:5">
      <c r="A1500" s="23" t="s">
        <v>8219</v>
      </c>
      <c r="B1500" s="23">
        <v>16</v>
      </c>
      <c r="C1500" s="23"/>
      <c r="D1500" s="23" t="s">
        <v>8221</v>
      </c>
      <c r="E1500" s="23">
        <v>2</v>
      </c>
    </row>
    <row r="1501" spans="1:5">
      <c r="A1501" s="23" t="s">
        <v>8219</v>
      </c>
      <c r="B1501" s="23">
        <v>46</v>
      </c>
      <c r="C1501" s="23"/>
      <c r="D1501" s="23" t="s">
        <v>8221</v>
      </c>
      <c r="E1501" s="23">
        <v>6</v>
      </c>
    </row>
    <row r="1502" spans="1:5">
      <c r="A1502" s="23" t="s">
        <v>8219</v>
      </c>
      <c r="B1502" s="23">
        <v>24</v>
      </c>
      <c r="C1502" s="23"/>
      <c r="D1502" s="23" t="s">
        <v>8221</v>
      </c>
      <c r="E1502" s="23">
        <v>1</v>
      </c>
    </row>
    <row r="1503" spans="1:5">
      <c r="A1503" s="23" t="s">
        <v>8219</v>
      </c>
      <c r="B1503" s="23">
        <v>97</v>
      </c>
      <c r="C1503" s="23"/>
      <c r="D1503" s="23" t="s">
        <v>8221</v>
      </c>
      <c r="E1503" s="23">
        <v>1</v>
      </c>
    </row>
    <row r="1504" spans="1:5">
      <c r="A1504" s="23" t="s">
        <v>8219</v>
      </c>
      <c r="B1504" s="23">
        <v>59</v>
      </c>
      <c r="C1504" s="23"/>
      <c r="D1504" s="23" t="s">
        <v>8221</v>
      </c>
      <c r="E1504" s="23">
        <v>5</v>
      </c>
    </row>
    <row r="1505" spans="1:5">
      <c r="A1505" s="23" t="s">
        <v>8219</v>
      </c>
      <c r="B1505" s="23">
        <v>1095</v>
      </c>
      <c r="C1505" s="23"/>
      <c r="D1505" s="23" t="s">
        <v>8221</v>
      </c>
      <c r="E1505" s="23">
        <v>0</v>
      </c>
    </row>
    <row r="1506" spans="1:5">
      <c r="A1506" s="23" t="s">
        <v>8219</v>
      </c>
      <c r="B1506" s="23">
        <v>218</v>
      </c>
      <c r="C1506" s="23"/>
      <c r="D1506" s="23" t="s">
        <v>8221</v>
      </c>
      <c r="E1506" s="23">
        <v>3</v>
      </c>
    </row>
    <row r="1507" spans="1:5">
      <c r="A1507" s="23" t="s">
        <v>8219</v>
      </c>
      <c r="B1507" s="23">
        <v>111</v>
      </c>
      <c r="C1507" s="23"/>
      <c r="D1507" s="23" t="s">
        <v>8221</v>
      </c>
      <c r="E1507" s="23">
        <v>8</v>
      </c>
    </row>
    <row r="1508" spans="1:5">
      <c r="A1508" s="23" t="s">
        <v>8219</v>
      </c>
      <c r="B1508" s="23">
        <v>56</v>
      </c>
      <c r="C1508" s="23"/>
      <c r="D1508" s="23" t="s">
        <v>8221</v>
      </c>
      <c r="E1508" s="23">
        <v>3</v>
      </c>
    </row>
    <row r="1509" spans="1:5">
      <c r="A1509" s="23" t="s">
        <v>8219</v>
      </c>
      <c r="B1509" s="23">
        <v>265</v>
      </c>
      <c r="C1509" s="23"/>
      <c r="D1509" s="23" t="s">
        <v>8221</v>
      </c>
      <c r="E1509" s="23">
        <v>8</v>
      </c>
    </row>
    <row r="1510" spans="1:5">
      <c r="A1510" s="23" t="s">
        <v>8219</v>
      </c>
      <c r="B1510" s="23">
        <v>28</v>
      </c>
      <c r="C1510" s="23"/>
      <c r="D1510" s="23" t="s">
        <v>8221</v>
      </c>
      <c r="E1510" s="23">
        <v>1</v>
      </c>
    </row>
    <row r="1511" spans="1:5">
      <c r="A1511" s="23" t="s">
        <v>8219</v>
      </c>
      <c r="B1511" s="23">
        <v>364</v>
      </c>
      <c r="C1511" s="23"/>
      <c r="D1511" s="23" t="s">
        <v>8221</v>
      </c>
      <c r="E1511" s="23">
        <v>4</v>
      </c>
    </row>
    <row r="1512" spans="1:5">
      <c r="A1512" s="23" t="s">
        <v>8219</v>
      </c>
      <c r="B1512" s="23">
        <v>27</v>
      </c>
      <c r="C1512" s="23"/>
      <c r="D1512" s="23" t="s">
        <v>8221</v>
      </c>
      <c r="E1512" s="23">
        <v>8</v>
      </c>
    </row>
    <row r="1513" spans="1:5">
      <c r="A1513" s="23" t="s">
        <v>8219</v>
      </c>
      <c r="B1513" s="23">
        <v>93</v>
      </c>
      <c r="C1513" s="23"/>
      <c r="D1513" s="23" t="s">
        <v>8221</v>
      </c>
      <c r="E1513" s="23">
        <v>1</v>
      </c>
    </row>
    <row r="1514" spans="1:5">
      <c r="A1514" s="23" t="s">
        <v>8219</v>
      </c>
      <c r="B1514" s="23">
        <v>64</v>
      </c>
      <c r="C1514" s="23"/>
      <c r="D1514" s="23" t="s">
        <v>8221</v>
      </c>
      <c r="E1514" s="23">
        <v>5</v>
      </c>
    </row>
    <row r="1515" spans="1:5">
      <c r="A1515" s="23" t="s">
        <v>8219</v>
      </c>
      <c r="B1515" s="23">
        <v>22</v>
      </c>
      <c r="C1515" s="23"/>
      <c r="D1515" s="23" t="s">
        <v>8221</v>
      </c>
      <c r="E1515" s="23">
        <v>0</v>
      </c>
    </row>
    <row r="1516" spans="1:5">
      <c r="A1516" s="23" t="s">
        <v>8219</v>
      </c>
      <c r="B1516" s="23">
        <v>59</v>
      </c>
      <c r="C1516" s="23"/>
      <c r="D1516" s="23" t="s">
        <v>8221</v>
      </c>
      <c r="E1516" s="23">
        <v>0</v>
      </c>
    </row>
    <row r="1517" spans="1:5">
      <c r="A1517" s="23" t="s">
        <v>8219</v>
      </c>
      <c r="B1517" s="23">
        <v>249</v>
      </c>
      <c r="C1517" s="23"/>
      <c r="D1517" s="23" t="s">
        <v>8221</v>
      </c>
      <c r="E1517" s="23">
        <v>1</v>
      </c>
    </row>
    <row r="1518" spans="1:5">
      <c r="A1518" s="23" t="s">
        <v>8219</v>
      </c>
      <c r="B1518" s="23">
        <v>392</v>
      </c>
      <c r="C1518" s="23"/>
      <c r="D1518" s="23" t="s">
        <v>8221</v>
      </c>
      <c r="E1518" s="23">
        <v>0</v>
      </c>
    </row>
    <row r="1519" spans="1:5">
      <c r="A1519" s="23" t="s">
        <v>8219</v>
      </c>
      <c r="B1519" s="23">
        <v>115</v>
      </c>
      <c r="C1519" s="23"/>
      <c r="D1519" s="23" t="s">
        <v>8221</v>
      </c>
      <c r="E1519" s="23">
        <v>0</v>
      </c>
    </row>
    <row r="1520" spans="1:5">
      <c r="A1520" s="23" t="s">
        <v>8219</v>
      </c>
      <c r="B1520" s="23">
        <v>433</v>
      </c>
      <c r="C1520" s="23"/>
      <c r="D1520" s="23" t="s">
        <v>8221</v>
      </c>
      <c r="E1520" s="23">
        <v>6</v>
      </c>
    </row>
    <row r="1521" spans="1:5">
      <c r="A1521" s="23" t="s">
        <v>8219</v>
      </c>
      <c r="B1521" s="23">
        <v>20</v>
      </c>
      <c r="C1521" s="23"/>
      <c r="D1521" s="23" t="s">
        <v>8221</v>
      </c>
      <c r="E1521" s="23">
        <v>6</v>
      </c>
    </row>
    <row r="1522" spans="1:5">
      <c r="A1522" s="23" t="s">
        <v>8219</v>
      </c>
      <c r="B1522" s="23">
        <v>8</v>
      </c>
      <c r="C1522" s="23"/>
      <c r="D1522" s="23" t="s">
        <v>8221</v>
      </c>
      <c r="E1522" s="23">
        <v>14</v>
      </c>
    </row>
    <row r="1523" spans="1:5">
      <c r="A1523" s="23" t="s">
        <v>8219</v>
      </c>
      <c r="B1523" s="23">
        <v>175</v>
      </c>
      <c r="C1523" s="23"/>
      <c r="D1523" s="23" t="s">
        <v>8221</v>
      </c>
      <c r="E1523" s="23">
        <v>6</v>
      </c>
    </row>
    <row r="1524" spans="1:5">
      <c r="A1524" s="23" t="s">
        <v>8219</v>
      </c>
      <c r="B1524" s="23">
        <v>104</v>
      </c>
      <c r="C1524" s="23"/>
      <c r="D1524" s="23" t="s">
        <v>8221</v>
      </c>
      <c r="E1524" s="23">
        <v>33</v>
      </c>
    </row>
    <row r="1525" spans="1:5">
      <c r="A1525" s="23" t="s">
        <v>8219</v>
      </c>
      <c r="B1525" s="23">
        <v>17</v>
      </c>
      <c r="C1525" s="23"/>
      <c r="D1525" s="23" t="s">
        <v>8221</v>
      </c>
      <c r="E1525" s="23">
        <v>4</v>
      </c>
    </row>
    <row r="1526" spans="1:5">
      <c r="A1526" s="23" t="s">
        <v>8219</v>
      </c>
      <c r="B1526" s="23">
        <v>277</v>
      </c>
      <c r="C1526" s="23"/>
      <c r="D1526" s="23" t="s">
        <v>8221</v>
      </c>
      <c r="E1526" s="23">
        <v>1</v>
      </c>
    </row>
    <row r="1527" spans="1:5">
      <c r="A1527" s="23" t="s">
        <v>8219</v>
      </c>
      <c r="B1527" s="23">
        <v>118</v>
      </c>
      <c r="C1527" s="23"/>
      <c r="D1527" s="23" t="s">
        <v>8221</v>
      </c>
      <c r="E1527" s="23">
        <v>0</v>
      </c>
    </row>
    <row r="1528" spans="1:5">
      <c r="A1528" s="23" t="s">
        <v>8219</v>
      </c>
      <c r="B1528" s="23">
        <v>97</v>
      </c>
      <c r="C1528" s="23"/>
      <c r="D1528" s="23" t="s">
        <v>8221</v>
      </c>
      <c r="E1528" s="23">
        <v>6</v>
      </c>
    </row>
    <row r="1529" spans="1:5">
      <c r="A1529" s="23" t="s">
        <v>8219</v>
      </c>
      <c r="B1529" s="23">
        <v>20</v>
      </c>
      <c r="C1529" s="23"/>
      <c r="D1529" s="23" t="s">
        <v>8221</v>
      </c>
      <c r="E1529" s="23">
        <v>6</v>
      </c>
    </row>
    <row r="1530" spans="1:5">
      <c r="A1530" s="23" t="s">
        <v>8219</v>
      </c>
      <c r="B1530" s="23">
        <v>26</v>
      </c>
      <c r="C1530" s="23"/>
      <c r="D1530" s="23" t="s">
        <v>8221</v>
      </c>
      <c r="E1530" s="23">
        <v>1</v>
      </c>
    </row>
    <row r="1531" spans="1:5">
      <c r="A1531" s="23" t="s">
        <v>8219</v>
      </c>
      <c r="B1531" s="23">
        <v>128</v>
      </c>
      <c r="C1531" s="23"/>
      <c r="D1531" s="23" t="s">
        <v>8221</v>
      </c>
      <c r="E1531" s="23">
        <v>3</v>
      </c>
    </row>
    <row r="1532" spans="1:5">
      <c r="A1532" s="23" t="s">
        <v>8219</v>
      </c>
      <c r="B1532" s="23">
        <v>15</v>
      </c>
      <c r="C1532" s="23"/>
      <c r="D1532" s="23"/>
      <c r="E1532" s="23"/>
    </row>
    <row r="1533" spans="1:5">
      <c r="A1533" s="23" t="s">
        <v>8219</v>
      </c>
      <c r="B1533" s="23">
        <v>25</v>
      </c>
      <c r="C1533" s="23"/>
      <c r="D1533" s="23"/>
      <c r="E1533" s="23"/>
    </row>
    <row r="1534" spans="1:5">
      <c r="A1534" s="23" t="s">
        <v>8219</v>
      </c>
      <c r="B1534" s="23">
        <v>55</v>
      </c>
      <c r="C1534" s="23"/>
      <c r="D1534" s="23"/>
      <c r="E1534" s="23"/>
    </row>
    <row r="1535" spans="1:5">
      <c r="A1535" s="23" t="s">
        <v>8219</v>
      </c>
      <c r="B1535" s="23">
        <v>107</v>
      </c>
      <c r="C1535" s="23"/>
      <c r="D1535" s="23"/>
      <c r="E1535" s="23"/>
    </row>
    <row r="1536" spans="1:5">
      <c r="A1536" s="23" t="s">
        <v>8219</v>
      </c>
      <c r="B1536" s="23">
        <v>557</v>
      </c>
      <c r="C1536" s="23"/>
      <c r="D1536" s="23"/>
      <c r="E1536" s="23"/>
    </row>
    <row r="1537" spans="1:5">
      <c r="A1537" s="23" t="s">
        <v>8219</v>
      </c>
      <c r="B1537" s="23">
        <v>40</v>
      </c>
      <c r="C1537" s="23"/>
      <c r="D1537" s="23"/>
      <c r="E1537" s="23"/>
    </row>
    <row r="1538" spans="1:5">
      <c r="A1538" s="23" t="s">
        <v>8219</v>
      </c>
      <c r="B1538" s="23">
        <v>36</v>
      </c>
      <c r="C1538" s="23"/>
      <c r="D1538" s="23"/>
      <c r="E1538" s="23"/>
    </row>
    <row r="1539" spans="1:5">
      <c r="A1539" s="23" t="s">
        <v>8219</v>
      </c>
      <c r="B1539" s="23">
        <v>159</v>
      </c>
      <c r="C1539" s="23"/>
      <c r="D1539" s="23"/>
      <c r="E1539" s="23"/>
    </row>
    <row r="1540" spans="1:5">
      <c r="A1540" s="23" t="s">
        <v>8219</v>
      </c>
      <c r="B1540" s="23">
        <v>41</v>
      </c>
      <c r="C1540" s="23"/>
      <c r="D1540" s="23"/>
      <c r="E1540" s="23"/>
    </row>
    <row r="1541" spans="1:5">
      <c r="A1541" s="23" t="s">
        <v>8219</v>
      </c>
      <c r="B1541" s="23">
        <v>226</v>
      </c>
      <c r="C1541" s="23"/>
      <c r="D1541" s="23"/>
      <c r="E1541" s="23"/>
    </row>
    <row r="1542" spans="1:5">
      <c r="A1542" s="23" t="s">
        <v>8219</v>
      </c>
      <c r="B1542" s="23">
        <v>30</v>
      </c>
      <c r="C1542" s="23"/>
      <c r="D1542" s="23"/>
      <c r="E1542" s="23"/>
    </row>
    <row r="1543" spans="1:5">
      <c r="A1543" s="23" t="s">
        <v>8219</v>
      </c>
      <c r="B1543" s="23">
        <v>103</v>
      </c>
      <c r="C1543" s="23"/>
      <c r="D1543" s="23"/>
      <c r="E1543" s="23"/>
    </row>
    <row r="1544" spans="1:5">
      <c r="A1544" s="23" t="s">
        <v>8219</v>
      </c>
      <c r="B1544" s="23">
        <v>62</v>
      </c>
      <c r="C1544" s="23"/>
      <c r="D1544" s="23"/>
      <c r="E1544" s="23"/>
    </row>
    <row r="1545" spans="1:5">
      <c r="A1545" s="23" t="s">
        <v>8219</v>
      </c>
      <c r="B1545" s="23">
        <v>6</v>
      </c>
      <c r="C1545" s="23"/>
      <c r="D1545" s="23"/>
      <c r="E1545" s="23"/>
    </row>
    <row r="1546" spans="1:5">
      <c r="A1546" s="23" t="s">
        <v>8219</v>
      </c>
      <c r="B1546" s="23">
        <v>182</v>
      </c>
      <c r="C1546" s="23"/>
      <c r="D1546" s="23"/>
      <c r="E1546" s="23"/>
    </row>
    <row r="1547" spans="1:5">
      <c r="A1547" s="23" t="s">
        <v>8219</v>
      </c>
      <c r="B1547" s="23">
        <v>145</v>
      </c>
      <c r="C1547" s="23"/>
      <c r="D1547" s="23"/>
      <c r="E1547" s="23"/>
    </row>
    <row r="1548" spans="1:5">
      <c r="A1548" s="23" t="s">
        <v>8219</v>
      </c>
      <c r="B1548" s="23">
        <v>25</v>
      </c>
      <c r="C1548" s="23"/>
      <c r="D1548" s="23"/>
      <c r="E1548" s="23"/>
    </row>
    <row r="1549" spans="1:5">
      <c r="A1549" s="23" t="s">
        <v>8219</v>
      </c>
      <c r="B1549" s="23">
        <v>320</v>
      </c>
      <c r="C1549" s="23"/>
      <c r="D1549" s="23"/>
      <c r="E1549" s="23"/>
    </row>
    <row r="1550" spans="1:5">
      <c r="A1550" s="23" t="s">
        <v>8219</v>
      </c>
      <c r="B1550" s="23">
        <v>99</v>
      </c>
      <c r="C1550" s="23"/>
      <c r="D1550" s="23"/>
      <c r="E1550" s="23"/>
    </row>
    <row r="1551" spans="1:5">
      <c r="A1551" s="23" t="s">
        <v>8219</v>
      </c>
      <c r="B1551" s="23">
        <v>348</v>
      </c>
      <c r="C1551" s="23"/>
      <c r="D1551" s="23"/>
      <c r="E1551" s="23"/>
    </row>
    <row r="1552" spans="1:5">
      <c r="A1552" s="23" t="s">
        <v>8219</v>
      </c>
      <c r="B1552" s="23">
        <v>41</v>
      </c>
      <c r="C1552" s="23"/>
      <c r="D1552" s="23"/>
      <c r="E1552" s="23"/>
    </row>
    <row r="1553" spans="1:5">
      <c r="A1553" s="23" t="s">
        <v>8219</v>
      </c>
      <c r="B1553" s="23">
        <v>29</v>
      </c>
      <c r="C1553" s="23"/>
      <c r="D1553" s="23"/>
      <c r="E1553" s="23"/>
    </row>
    <row r="1554" spans="1:5">
      <c r="A1554" s="23" t="s">
        <v>8219</v>
      </c>
      <c r="B1554" s="23">
        <v>25</v>
      </c>
      <c r="C1554" s="23"/>
      <c r="D1554" s="23"/>
      <c r="E1554" s="23"/>
    </row>
    <row r="1555" spans="1:5">
      <c r="A1555" s="23" t="s">
        <v>8219</v>
      </c>
      <c r="B1555" s="23">
        <v>23</v>
      </c>
      <c r="C1555" s="23"/>
      <c r="D1555" s="23"/>
      <c r="E1555" s="23"/>
    </row>
    <row r="1556" spans="1:5">
      <c r="A1556" s="23" t="s">
        <v>8219</v>
      </c>
      <c r="B1556" s="23">
        <v>1260</v>
      </c>
      <c r="C1556" s="23"/>
      <c r="D1556" s="23"/>
      <c r="E1556" s="23"/>
    </row>
    <row r="1557" spans="1:5">
      <c r="A1557" s="23" t="s">
        <v>8219</v>
      </c>
      <c r="B1557" s="23">
        <v>307</v>
      </c>
      <c r="C1557" s="23"/>
      <c r="D1557" s="23"/>
      <c r="E1557" s="23"/>
    </row>
    <row r="1558" spans="1:5">
      <c r="A1558" s="23" t="s">
        <v>8219</v>
      </c>
      <c r="B1558" s="23">
        <v>329</v>
      </c>
      <c r="C1558" s="23"/>
      <c r="D1558" s="23"/>
      <c r="E1558" s="23"/>
    </row>
    <row r="1559" spans="1:5">
      <c r="A1559" s="23" t="s">
        <v>8219</v>
      </c>
      <c r="B1559" s="23">
        <v>32</v>
      </c>
      <c r="C1559" s="23"/>
      <c r="D1559" s="23"/>
      <c r="E1559" s="23"/>
    </row>
    <row r="1560" spans="1:5">
      <c r="A1560" s="23" t="s">
        <v>8219</v>
      </c>
      <c r="B1560" s="23">
        <v>27</v>
      </c>
      <c r="C1560" s="23"/>
      <c r="D1560" s="23"/>
      <c r="E1560" s="23"/>
    </row>
    <row r="1561" spans="1:5">
      <c r="A1561" s="23" t="s">
        <v>8219</v>
      </c>
      <c r="B1561" s="23">
        <v>236</v>
      </c>
      <c r="C1561" s="23"/>
      <c r="D1561" s="23"/>
      <c r="E1561" s="23"/>
    </row>
    <row r="1562" spans="1:5">
      <c r="A1562" s="23" t="s">
        <v>8219</v>
      </c>
      <c r="B1562" s="23">
        <v>42</v>
      </c>
      <c r="C1562" s="23"/>
      <c r="D1562" s="23"/>
      <c r="E1562" s="23"/>
    </row>
    <row r="1563" spans="1:5">
      <c r="A1563" s="23" t="s">
        <v>8219</v>
      </c>
      <c r="B1563" s="23">
        <v>95</v>
      </c>
      <c r="C1563" s="23"/>
      <c r="D1563" s="23"/>
      <c r="E1563" s="23"/>
    </row>
    <row r="1564" spans="1:5">
      <c r="A1564" s="23" t="s">
        <v>8219</v>
      </c>
      <c r="B1564" s="23">
        <v>37</v>
      </c>
      <c r="C1564" s="23"/>
      <c r="D1564" s="23"/>
      <c r="E1564" s="23"/>
    </row>
    <row r="1565" spans="1:5">
      <c r="A1565" s="23" t="s">
        <v>8219</v>
      </c>
      <c r="B1565" s="23">
        <v>128</v>
      </c>
      <c r="C1565" s="23"/>
      <c r="D1565" s="23"/>
      <c r="E1565" s="23"/>
    </row>
    <row r="1566" spans="1:5">
      <c r="A1566" s="23" t="s">
        <v>8219</v>
      </c>
      <c r="B1566" s="23">
        <v>156</v>
      </c>
      <c r="C1566" s="23"/>
      <c r="D1566" s="23"/>
      <c r="E1566" s="23"/>
    </row>
    <row r="1567" spans="1:5">
      <c r="A1567" s="23" t="s">
        <v>8219</v>
      </c>
      <c r="B1567" s="23">
        <v>64</v>
      </c>
      <c r="C1567" s="23"/>
      <c r="D1567" s="23"/>
      <c r="E1567" s="23"/>
    </row>
    <row r="1568" spans="1:5">
      <c r="A1568" s="23" t="s">
        <v>8219</v>
      </c>
      <c r="B1568" s="23">
        <v>58</v>
      </c>
      <c r="C1568" s="23"/>
      <c r="D1568" s="23"/>
      <c r="E1568" s="23"/>
    </row>
    <row r="1569" spans="1:5">
      <c r="A1569" s="23" t="s">
        <v>8219</v>
      </c>
      <c r="B1569" s="23">
        <v>20</v>
      </c>
      <c r="C1569" s="23"/>
      <c r="D1569" s="23"/>
      <c r="E1569" s="23"/>
    </row>
    <row r="1570" spans="1:5">
      <c r="A1570" s="23" t="s">
        <v>8219</v>
      </c>
      <c r="B1570" s="23">
        <v>47</v>
      </c>
      <c r="C1570" s="23"/>
      <c r="D1570" s="23"/>
      <c r="E1570" s="23"/>
    </row>
    <row r="1571" spans="1:5">
      <c r="A1571" s="23" t="s">
        <v>8219</v>
      </c>
      <c r="B1571" s="23">
        <v>54</v>
      </c>
      <c r="C1571" s="23"/>
      <c r="D1571" s="23"/>
      <c r="E1571" s="23"/>
    </row>
    <row r="1572" spans="1:5">
      <c r="A1572" s="23" t="s">
        <v>8219</v>
      </c>
      <c r="B1572" s="23">
        <v>9</v>
      </c>
      <c r="C1572" s="23"/>
      <c r="D1572" s="23"/>
      <c r="E1572" s="23"/>
    </row>
    <row r="1573" spans="1:5">
      <c r="A1573" s="23" t="s">
        <v>8219</v>
      </c>
      <c r="B1573" s="23">
        <v>213</v>
      </c>
      <c r="C1573" s="23"/>
      <c r="D1573" s="23"/>
      <c r="E1573" s="23"/>
    </row>
    <row r="1574" spans="1:5">
      <c r="A1574" s="23" t="s">
        <v>8219</v>
      </c>
      <c r="B1574" s="23">
        <v>57</v>
      </c>
      <c r="C1574" s="23"/>
      <c r="D1574" s="23"/>
      <c r="E1574" s="23"/>
    </row>
    <row r="1575" spans="1:5">
      <c r="A1575" s="23" t="s">
        <v>8219</v>
      </c>
      <c r="B1575" s="23">
        <v>25</v>
      </c>
      <c r="C1575" s="23"/>
      <c r="D1575" s="23"/>
      <c r="E1575" s="23"/>
    </row>
    <row r="1576" spans="1:5">
      <c r="A1576" s="23" t="s">
        <v>8219</v>
      </c>
      <c r="B1576" s="23">
        <v>104</v>
      </c>
      <c r="C1576" s="23"/>
      <c r="D1576" s="23"/>
      <c r="E1576" s="23"/>
    </row>
    <row r="1577" spans="1:5">
      <c r="A1577" s="23" t="s">
        <v>8219</v>
      </c>
      <c r="B1577" s="23">
        <v>34</v>
      </c>
      <c r="C1577" s="23"/>
      <c r="D1577" s="23"/>
      <c r="E1577" s="23"/>
    </row>
    <row r="1578" spans="1:5">
      <c r="A1578" s="23" t="s">
        <v>8219</v>
      </c>
      <c r="B1578" s="23">
        <v>67</v>
      </c>
      <c r="C1578" s="23"/>
      <c r="D1578" s="23"/>
      <c r="E1578" s="23"/>
    </row>
    <row r="1579" spans="1:5">
      <c r="A1579" s="23" t="s">
        <v>8219</v>
      </c>
      <c r="B1579" s="23">
        <v>241</v>
      </c>
      <c r="C1579" s="23"/>
      <c r="D1579" s="23"/>
      <c r="E1579" s="23"/>
    </row>
    <row r="1580" spans="1:5">
      <c r="A1580" s="23" t="s">
        <v>8219</v>
      </c>
      <c r="B1580" s="23">
        <v>123</v>
      </c>
      <c r="C1580" s="23"/>
      <c r="D1580" s="23"/>
      <c r="E1580" s="23"/>
    </row>
    <row r="1581" spans="1:5">
      <c r="A1581" s="23" t="s">
        <v>8219</v>
      </c>
      <c r="B1581" s="23">
        <v>302</v>
      </c>
      <c r="C1581" s="23"/>
      <c r="D1581" s="23"/>
      <c r="E1581" s="23"/>
    </row>
    <row r="1582" spans="1:5">
      <c r="A1582" s="23" t="s">
        <v>8219</v>
      </c>
      <c r="B1582" s="23">
        <v>89</v>
      </c>
      <c r="C1582" s="23"/>
      <c r="D1582" s="23"/>
      <c r="E1582" s="23"/>
    </row>
    <row r="1583" spans="1:5">
      <c r="A1583" s="23" t="s">
        <v>8219</v>
      </c>
      <c r="B1583" s="23">
        <v>41</v>
      </c>
      <c r="C1583" s="23"/>
      <c r="D1583" s="23"/>
      <c r="E1583" s="23"/>
    </row>
    <row r="1584" spans="1:5">
      <c r="A1584" s="23" t="s">
        <v>8219</v>
      </c>
      <c r="B1584" s="23">
        <v>69</v>
      </c>
      <c r="C1584" s="23"/>
      <c r="D1584" s="23"/>
      <c r="E1584" s="23"/>
    </row>
    <row r="1585" spans="1:5">
      <c r="A1585" s="23" t="s">
        <v>8219</v>
      </c>
      <c r="B1585" s="23">
        <v>52</v>
      </c>
      <c r="C1585" s="23"/>
      <c r="D1585" s="23"/>
      <c r="E1585" s="23"/>
    </row>
    <row r="1586" spans="1:5">
      <c r="A1586" s="23" t="s">
        <v>8219</v>
      </c>
      <c r="B1586" s="23">
        <v>57</v>
      </c>
      <c r="C1586" s="23"/>
      <c r="D1586" s="23"/>
      <c r="E1586" s="23"/>
    </row>
    <row r="1587" spans="1:5">
      <c r="A1587" s="23" t="s">
        <v>8219</v>
      </c>
      <c r="B1587" s="23">
        <v>74</v>
      </c>
      <c r="C1587" s="23"/>
      <c r="D1587" s="23"/>
      <c r="E1587" s="23"/>
    </row>
    <row r="1588" spans="1:5">
      <c r="A1588" s="23" t="s">
        <v>8219</v>
      </c>
      <c r="B1588" s="23">
        <v>63</v>
      </c>
      <c r="C1588" s="23"/>
      <c r="D1588" s="23"/>
      <c r="E1588" s="23"/>
    </row>
    <row r="1589" spans="1:5">
      <c r="A1589" s="23" t="s">
        <v>8219</v>
      </c>
      <c r="B1589" s="23">
        <v>72</v>
      </c>
      <c r="C1589" s="23"/>
      <c r="D1589" s="23"/>
      <c r="E1589" s="23"/>
    </row>
    <row r="1590" spans="1:5">
      <c r="A1590" s="23" t="s">
        <v>8219</v>
      </c>
      <c r="B1590" s="23">
        <v>71</v>
      </c>
      <c r="C1590" s="23"/>
      <c r="D1590" s="23"/>
      <c r="E1590" s="23"/>
    </row>
    <row r="1591" spans="1:5">
      <c r="A1591" s="23" t="s">
        <v>8219</v>
      </c>
      <c r="B1591" s="23">
        <v>21</v>
      </c>
      <c r="C1591" s="23"/>
      <c r="D1591" s="23"/>
      <c r="E1591" s="23"/>
    </row>
    <row r="1592" spans="1:5">
      <c r="A1592" s="23" t="s">
        <v>8219</v>
      </c>
      <c r="B1592" s="23">
        <v>930</v>
      </c>
      <c r="C1592" s="23"/>
      <c r="D1592" s="23"/>
      <c r="E1592" s="23"/>
    </row>
    <row r="1593" spans="1:5">
      <c r="A1593" s="23" t="s">
        <v>8219</v>
      </c>
      <c r="B1593" s="23">
        <v>55</v>
      </c>
      <c r="C1593" s="23"/>
      <c r="D1593" s="23"/>
      <c r="E1593" s="23"/>
    </row>
    <row r="1594" spans="1:5">
      <c r="A1594" s="23" t="s">
        <v>8219</v>
      </c>
      <c r="B1594" s="23">
        <v>61</v>
      </c>
      <c r="C1594" s="23"/>
      <c r="D1594" s="23"/>
      <c r="E1594" s="23"/>
    </row>
    <row r="1595" spans="1:5">
      <c r="A1595" s="23" t="s">
        <v>8219</v>
      </c>
      <c r="B1595" s="23">
        <v>82</v>
      </c>
      <c r="C1595" s="23"/>
      <c r="D1595" s="23"/>
      <c r="E1595" s="23"/>
    </row>
    <row r="1596" spans="1:5">
      <c r="A1596" s="23" t="s">
        <v>8219</v>
      </c>
      <c r="B1596" s="23">
        <v>71</v>
      </c>
      <c r="C1596" s="23"/>
      <c r="D1596" s="23"/>
      <c r="E1596" s="23"/>
    </row>
    <row r="1597" spans="1:5">
      <c r="A1597" s="23" t="s">
        <v>8219</v>
      </c>
      <c r="B1597" s="23">
        <v>117</v>
      </c>
      <c r="C1597" s="23"/>
      <c r="D1597" s="23"/>
      <c r="E1597" s="23"/>
    </row>
    <row r="1598" spans="1:5">
      <c r="A1598" s="23" t="s">
        <v>8219</v>
      </c>
      <c r="B1598" s="23">
        <v>29</v>
      </c>
      <c r="C1598" s="23"/>
      <c r="D1598" s="23"/>
      <c r="E1598" s="23"/>
    </row>
    <row r="1599" spans="1:5">
      <c r="A1599" s="23" t="s">
        <v>8219</v>
      </c>
      <c r="B1599" s="23">
        <v>74</v>
      </c>
      <c r="C1599" s="23"/>
      <c r="D1599" s="23"/>
      <c r="E1599" s="23"/>
    </row>
    <row r="1600" spans="1:5">
      <c r="A1600" s="23" t="s">
        <v>8219</v>
      </c>
      <c r="B1600" s="23">
        <v>23</v>
      </c>
      <c r="C1600" s="23"/>
      <c r="D1600" s="23"/>
      <c r="E1600" s="23"/>
    </row>
    <row r="1601" spans="1:5">
      <c r="A1601" s="23" t="s">
        <v>8219</v>
      </c>
      <c r="B1601" s="23">
        <v>60</v>
      </c>
      <c r="C1601" s="23"/>
      <c r="D1601" s="23"/>
      <c r="E1601" s="23"/>
    </row>
    <row r="1602" spans="1:5">
      <c r="A1602" s="23" t="s">
        <v>8219</v>
      </c>
      <c r="B1602" s="23">
        <v>55</v>
      </c>
      <c r="C1602" s="23"/>
      <c r="D1602" s="23"/>
      <c r="E1602" s="23"/>
    </row>
    <row r="1603" spans="1:5">
      <c r="A1603" s="23" t="s">
        <v>8219</v>
      </c>
      <c r="B1603" s="23">
        <v>51</v>
      </c>
      <c r="C1603" s="23"/>
      <c r="D1603" s="23"/>
      <c r="E1603" s="23"/>
    </row>
    <row r="1604" spans="1:5">
      <c r="A1604" s="23" t="s">
        <v>8219</v>
      </c>
      <c r="B1604" s="23">
        <v>78</v>
      </c>
      <c r="C1604" s="23"/>
      <c r="D1604" s="23"/>
      <c r="E1604" s="23"/>
    </row>
    <row r="1605" spans="1:5">
      <c r="A1605" s="23" t="s">
        <v>8219</v>
      </c>
      <c r="B1605" s="23">
        <v>62</v>
      </c>
      <c r="C1605" s="23"/>
      <c r="D1605" s="23"/>
      <c r="E1605" s="23"/>
    </row>
    <row r="1606" spans="1:5">
      <c r="A1606" s="23" t="s">
        <v>8219</v>
      </c>
      <c r="B1606" s="23">
        <v>45</v>
      </c>
      <c r="C1606" s="23"/>
      <c r="D1606" s="23"/>
      <c r="E1606" s="23"/>
    </row>
    <row r="1607" spans="1:5">
      <c r="A1607" s="23" t="s">
        <v>8219</v>
      </c>
      <c r="B1607" s="23">
        <v>15</v>
      </c>
      <c r="C1607" s="23"/>
      <c r="D1607" s="23"/>
      <c r="E1607" s="23"/>
    </row>
    <row r="1608" spans="1:5">
      <c r="A1608" s="23" t="s">
        <v>8219</v>
      </c>
      <c r="B1608" s="23">
        <v>151</v>
      </c>
      <c r="C1608" s="23"/>
      <c r="D1608" s="23"/>
      <c r="E1608" s="23"/>
    </row>
    <row r="1609" spans="1:5">
      <c r="A1609" s="23" t="s">
        <v>8219</v>
      </c>
      <c r="B1609" s="23">
        <v>68</v>
      </c>
      <c r="C1609" s="23"/>
      <c r="D1609" s="23"/>
      <c r="E1609" s="23"/>
    </row>
    <row r="1610" spans="1:5">
      <c r="A1610" s="23" t="s">
        <v>8219</v>
      </c>
      <c r="B1610" s="23">
        <v>46</v>
      </c>
      <c r="C1610" s="23"/>
      <c r="D1610" s="23"/>
      <c r="E1610" s="23"/>
    </row>
    <row r="1611" spans="1:5">
      <c r="A1611" s="23" t="s">
        <v>8219</v>
      </c>
      <c r="B1611" s="23">
        <v>24</v>
      </c>
      <c r="C1611" s="23"/>
      <c r="D1611" s="23"/>
      <c r="E1611" s="23"/>
    </row>
    <row r="1612" spans="1:5">
      <c r="A1612" s="23" t="s">
        <v>8219</v>
      </c>
      <c r="B1612" s="23">
        <v>70</v>
      </c>
      <c r="C1612" s="23"/>
      <c r="D1612" s="23"/>
      <c r="E1612" s="23"/>
    </row>
    <row r="1613" spans="1:5">
      <c r="A1613" s="23" t="s">
        <v>8219</v>
      </c>
      <c r="B1613" s="23">
        <v>244</v>
      </c>
      <c r="C1613" s="23"/>
      <c r="D1613" s="23"/>
      <c r="E1613" s="23"/>
    </row>
    <row r="1614" spans="1:5">
      <c r="A1614" s="23" t="s">
        <v>8219</v>
      </c>
      <c r="B1614" s="23">
        <v>82</v>
      </c>
      <c r="C1614" s="23"/>
      <c r="D1614" s="23"/>
      <c r="E1614" s="23"/>
    </row>
    <row r="1615" spans="1:5">
      <c r="A1615" s="23" t="s">
        <v>8219</v>
      </c>
      <c r="B1615" s="23">
        <v>226</v>
      </c>
      <c r="C1615" s="23"/>
      <c r="D1615" s="23"/>
      <c r="E1615" s="23"/>
    </row>
    <row r="1616" spans="1:5">
      <c r="A1616" s="23" t="s">
        <v>8219</v>
      </c>
      <c r="B1616" s="23">
        <v>60</v>
      </c>
      <c r="C1616" s="23"/>
      <c r="D1616" s="23"/>
      <c r="E1616" s="23"/>
    </row>
    <row r="1617" spans="1:5">
      <c r="A1617" s="23" t="s">
        <v>8219</v>
      </c>
      <c r="B1617" s="23">
        <v>322</v>
      </c>
      <c r="C1617" s="23"/>
      <c r="D1617" s="23"/>
      <c r="E1617" s="23"/>
    </row>
    <row r="1618" spans="1:5">
      <c r="A1618" s="23" t="s">
        <v>8219</v>
      </c>
      <c r="B1618" s="23">
        <v>94</v>
      </c>
      <c r="C1618" s="23"/>
      <c r="D1618" s="23"/>
      <c r="E1618" s="23"/>
    </row>
    <row r="1619" spans="1:5">
      <c r="A1619" s="23" t="s">
        <v>8219</v>
      </c>
      <c r="B1619" s="23">
        <v>47</v>
      </c>
      <c r="C1619" s="23"/>
      <c r="D1619" s="23"/>
      <c r="E1619" s="23"/>
    </row>
    <row r="1620" spans="1:5">
      <c r="A1620" s="23" t="s">
        <v>8219</v>
      </c>
      <c r="B1620" s="23">
        <v>115</v>
      </c>
      <c r="C1620" s="23"/>
      <c r="D1620" s="23"/>
      <c r="E1620" s="23"/>
    </row>
    <row r="1621" spans="1:5">
      <c r="A1621" s="23" t="s">
        <v>8219</v>
      </c>
      <c r="B1621" s="23">
        <v>134</v>
      </c>
      <c r="C1621" s="23"/>
      <c r="D1621" s="23"/>
      <c r="E1621" s="23"/>
    </row>
    <row r="1622" spans="1:5">
      <c r="A1622" s="23" t="s">
        <v>8219</v>
      </c>
      <c r="B1622" s="23">
        <v>35</v>
      </c>
      <c r="C1622" s="23"/>
      <c r="D1622" s="23"/>
      <c r="E1622" s="23"/>
    </row>
    <row r="1623" spans="1:5">
      <c r="A1623" s="23" t="s">
        <v>8219</v>
      </c>
      <c r="B1623" s="23">
        <v>104</v>
      </c>
      <c r="C1623" s="23"/>
      <c r="D1623" s="23"/>
      <c r="E1623" s="23"/>
    </row>
    <row r="1624" spans="1:5">
      <c r="A1624" s="23" t="s">
        <v>8219</v>
      </c>
      <c r="B1624" s="23">
        <v>184</v>
      </c>
      <c r="C1624" s="23"/>
      <c r="D1624" s="23"/>
      <c r="E1624" s="23"/>
    </row>
    <row r="1625" spans="1:5">
      <c r="A1625" s="23" t="s">
        <v>8219</v>
      </c>
      <c r="B1625" s="23">
        <v>119</v>
      </c>
      <c r="C1625" s="23"/>
      <c r="D1625" s="23"/>
      <c r="E1625" s="23"/>
    </row>
    <row r="1626" spans="1:5">
      <c r="A1626" s="23" t="s">
        <v>8219</v>
      </c>
      <c r="B1626" s="23">
        <v>59</v>
      </c>
      <c r="C1626" s="23"/>
      <c r="D1626" s="23"/>
      <c r="E1626" s="23"/>
    </row>
    <row r="1627" spans="1:5">
      <c r="A1627" s="23" t="s">
        <v>8219</v>
      </c>
      <c r="B1627" s="23">
        <v>113</v>
      </c>
      <c r="C1627" s="23"/>
      <c r="D1627" s="23"/>
      <c r="E1627" s="23"/>
    </row>
    <row r="1628" spans="1:5">
      <c r="A1628" s="23" t="s">
        <v>8219</v>
      </c>
      <c r="B1628" s="23">
        <v>84</v>
      </c>
      <c r="C1628" s="23"/>
      <c r="D1628" s="23"/>
      <c r="E1628" s="23"/>
    </row>
    <row r="1629" spans="1:5">
      <c r="A1629" s="23" t="s">
        <v>8219</v>
      </c>
      <c r="B1629" s="23">
        <v>74</v>
      </c>
      <c r="C1629" s="23"/>
      <c r="D1629" s="23"/>
      <c r="E1629" s="23"/>
    </row>
    <row r="1630" spans="1:5">
      <c r="A1630" s="23" t="s">
        <v>8219</v>
      </c>
      <c r="B1630" s="23">
        <v>216</v>
      </c>
      <c r="C1630" s="23"/>
      <c r="D1630" s="23"/>
      <c r="E1630" s="23"/>
    </row>
    <row r="1631" spans="1:5">
      <c r="A1631" s="23" t="s">
        <v>8219</v>
      </c>
      <c r="B1631" s="23">
        <v>39</v>
      </c>
      <c r="C1631" s="23"/>
      <c r="D1631" s="23"/>
      <c r="E1631" s="23"/>
    </row>
    <row r="1632" spans="1:5">
      <c r="A1632" s="23" t="s">
        <v>8219</v>
      </c>
      <c r="B1632" s="23">
        <v>21</v>
      </c>
      <c r="C1632" s="23"/>
      <c r="D1632" s="23"/>
      <c r="E1632" s="23"/>
    </row>
    <row r="1633" spans="1:5">
      <c r="A1633" s="23" t="s">
        <v>8219</v>
      </c>
      <c r="B1633" s="23">
        <v>30</v>
      </c>
      <c r="C1633" s="23"/>
      <c r="D1633" s="23"/>
      <c r="E1633" s="23"/>
    </row>
    <row r="1634" spans="1:5">
      <c r="A1634" s="23" t="s">
        <v>8219</v>
      </c>
      <c r="B1634" s="23">
        <v>37</v>
      </c>
      <c r="C1634" s="23"/>
      <c r="D1634" s="23"/>
      <c r="E1634" s="23"/>
    </row>
    <row r="1635" spans="1:5">
      <c r="A1635" s="23" t="s">
        <v>8219</v>
      </c>
      <c r="B1635" s="23">
        <v>202</v>
      </c>
      <c r="C1635" s="23"/>
      <c r="D1635" s="23"/>
      <c r="E1635" s="23"/>
    </row>
    <row r="1636" spans="1:5">
      <c r="A1636" s="23" t="s">
        <v>8219</v>
      </c>
      <c r="B1636" s="23">
        <v>37</v>
      </c>
      <c r="C1636" s="23"/>
      <c r="D1636" s="23"/>
      <c r="E1636" s="23"/>
    </row>
    <row r="1637" spans="1:5">
      <c r="A1637" s="23" t="s">
        <v>8219</v>
      </c>
      <c r="B1637" s="23">
        <v>28</v>
      </c>
      <c r="C1637" s="23"/>
      <c r="D1637" s="23"/>
      <c r="E1637" s="23"/>
    </row>
    <row r="1638" spans="1:5">
      <c r="A1638" s="23" t="s">
        <v>8219</v>
      </c>
      <c r="B1638" s="23">
        <v>26</v>
      </c>
      <c r="C1638" s="23"/>
      <c r="D1638" s="23"/>
      <c r="E1638" s="23"/>
    </row>
    <row r="1639" spans="1:5">
      <c r="A1639" s="23" t="s">
        <v>8219</v>
      </c>
      <c r="B1639" s="23">
        <v>61</v>
      </c>
      <c r="C1639" s="23"/>
      <c r="D1639" s="23"/>
      <c r="E1639" s="23"/>
    </row>
    <row r="1640" spans="1:5">
      <c r="A1640" s="23" t="s">
        <v>8219</v>
      </c>
      <c r="B1640" s="23">
        <v>115</v>
      </c>
      <c r="C1640" s="23"/>
      <c r="D1640" s="23"/>
      <c r="E1640" s="23"/>
    </row>
    <row r="1641" spans="1:5">
      <c r="A1641" s="23" t="s">
        <v>8219</v>
      </c>
      <c r="B1641" s="23">
        <v>181</v>
      </c>
      <c r="C1641" s="23"/>
      <c r="D1641" s="23"/>
      <c r="E1641" s="23"/>
    </row>
    <row r="1642" spans="1:5">
      <c r="A1642" s="23" t="s">
        <v>8219</v>
      </c>
      <c r="B1642" s="23">
        <v>110</v>
      </c>
      <c r="C1642" s="23"/>
      <c r="D1642" s="23"/>
      <c r="E1642" s="23"/>
    </row>
    <row r="1643" spans="1:5">
      <c r="A1643" s="23" t="s">
        <v>8219</v>
      </c>
      <c r="B1643" s="23">
        <v>269</v>
      </c>
      <c r="C1643" s="23"/>
      <c r="D1643" s="23"/>
      <c r="E1643" s="23"/>
    </row>
    <row r="1644" spans="1:5">
      <c r="A1644" s="23" t="s">
        <v>8219</v>
      </c>
      <c r="B1644" s="23">
        <v>79</v>
      </c>
      <c r="C1644" s="23"/>
      <c r="D1644" s="23"/>
      <c r="E1644" s="23"/>
    </row>
    <row r="1645" spans="1:5">
      <c r="A1645" s="23" t="s">
        <v>8219</v>
      </c>
      <c r="B1645" s="23">
        <v>104</v>
      </c>
      <c r="C1645" s="23"/>
      <c r="D1645" s="23"/>
      <c r="E1645" s="23"/>
    </row>
    <row r="1646" spans="1:5">
      <c r="A1646" s="23" t="s">
        <v>8219</v>
      </c>
      <c r="B1646" s="23">
        <v>34</v>
      </c>
      <c r="C1646" s="23"/>
      <c r="D1646" s="23"/>
      <c r="E1646" s="23"/>
    </row>
    <row r="1647" spans="1:5">
      <c r="A1647" s="23" t="s">
        <v>8219</v>
      </c>
      <c r="B1647" s="23">
        <v>167</v>
      </c>
      <c r="C1647" s="23"/>
      <c r="D1647" s="23"/>
      <c r="E1647" s="23"/>
    </row>
    <row r="1648" spans="1:5">
      <c r="A1648" s="23" t="s">
        <v>8219</v>
      </c>
      <c r="B1648" s="23">
        <v>183</v>
      </c>
      <c r="C1648" s="23"/>
      <c r="D1648" s="23"/>
      <c r="E1648" s="23"/>
    </row>
    <row r="1649" spans="1:5">
      <c r="A1649" s="23" t="s">
        <v>8219</v>
      </c>
      <c r="B1649" s="23">
        <v>71</v>
      </c>
      <c r="C1649" s="23"/>
      <c r="D1649" s="23"/>
      <c r="E1649" s="23"/>
    </row>
    <row r="1650" spans="1:5">
      <c r="A1650" s="23" t="s">
        <v>8219</v>
      </c>
      <c r="B1650" s="23">
        <v>69</v>
      </c>
      <c r="C1650" s="23"/>
      <c r="D1650" s="23"/>
      <c r="E1650" s="23"/>
    </row>
    <row r="1651" spans="1:5">
      <c r="A1651" s="23" t="s">
        <v>8219</v>
      </c>
      <c r="B1651" s="23">
        <v>270</v>
      </c>
      <c r="C1651" s="23"/>
      <c r="D1651" s="23"/>
      <c r="E1651" s="23"/>
    </row>
    <row r="1652" spans="1:5">
      <c r="A1652" s="23" t="s">
        <v>8219</v>
      </c>
      <c r="B1652" s="23">
        <v>193</v>
      </c>
      <c r="C1652" s="23"/>
      <c r="D1652" s="23"/>
      <c r="E1652" s="23"/>
    </row>
    <row r="1653" spans="1:5">
      <c r="A1653" s="23" t="s">
        <v>8219</v>
      </c>
      <c r="B1653" s="23">
        <v>57</v>
      </c>
      <c r="C1653" s="23"/>
      <c r="D1653" s="23"/>
      <c r="E1653" s="23"/>
    </row>
    <row r="1654" spans="1:5">
      <c r="A1654" s="23" t="s">
        <v>8219</v>
      </c>
      <c r="B1654" s="23">
        <v>200</v>
      </c>
      <c r="C1654" s="23"/>
      <c r="D1654" s="23"/>
      <c r="E1654" s="23"/>
    </row>
    <row r="1655" spans="1:5">
      <c r="A1655" s="23" t="s">
        <v>8219</v>
      </c>
      <c r="B1655" s="23">
        <v>88</v>
      </c>
      <c r="C1655" s="23"/>
      <c r="D1655" s="23"/>
      <c r="E1655" s="23"/>
    </row>
    <row r="1656" spans="1:5">
      <c r="A1656" s="23" t="s">
        <v>8219</v>
      </c>
      <c r="B1656" s="23">
        <v>213</v>
      </c>
      <c r="C1656" s="23"/>
      <c r="D1656" s="23"/>
      <c r="E1656" s="23"/>
    </row>
    <row r="1657" spans="1:5">
      <c r="A1657" s="23" t="s">
        <v>8219</v>
      </c>
      <c r="B1657" s="23">
        <v>20</v>
      </c>
      <c r="C1657" s="23"/>
      <c r="D1657" s="23"/>
      <c r="E1657" s="23"/>
    </row>
    <row r="1658" spans="1:5">
      <c r="A1658" s="23" t="s">
        <v>8219</v>
      </c>
      <c r="B1658" s="23">
        <v>50</v>
      </c>
      <c r="C1658" s="23"/>
      <c r="D1658" s="23"/>
      <c r="E1658" s="23"/>
    </row>
    <row r="1659" spans="1:5">
      <c r="A1659" s="23" t="s">
        <v>8219</v>
      </c>
      <c r="B1659" s="23">
        <v>115</v>
      </c>
      <c r="C1659" s="23"/>
      <c r="D1659" s="23"/>
      <c r="E1659" s="23"/>
    </row>
    <row r="1660" spans="1:5">
      <c r="A1660" s="23" t="s">
        <v>8219</v>
      </c>
      <c r="B1660" s="23">
        <v>186</v>
      </c>
      <c r="C1660" s="23"/>
      <c r="D1660" s="23"/>
      <c r="E1660" s="23"/>
    </row>
    <row r="1661" spans="1:5">
      <c r="A1661" s="23" t="s">
        <v>8219</v>
      </c>
      <c r="B1661" s="23">
        <v>18</v>
      </c>
      <c r="C1661" s="23"/>
      <c r="D1661" s="23"/>
      <c r="E1661" s="23"/>
    </row>
    <row r="1662" spans="1:5">
      <c r="A1662" s="23" t="s">
        <v>8219</v>
      </c>
      <c r="B1662" s="23">
        <v>176</v>
      </c>
      <c r="C1662" s="23"/>
      <c r="D1662" s="23"/>
      <c r="E1662" s="23"/>
    </row>
    <row r="1663" spans="1:5">
      <c r="A1663" s="23" t="s">
        <v>8219</v>
      </c>
      <c r="B1663" s="23">
        <v>41</v>
      </c>
      <c r="C1663" s="23"/>
      <c r="D1663" s="23"/>
      <c r="E1663" s="23"/>
    </row>
    <row r="1664" spans="1:5">
      <c r="A1664" s="23" t="s">
        <v>8219</v>
      </c>
      <c r="B1664" s="23">
        <v>75</v>
      </c>
      <c r="C1664" s="23"/>
      <c r="D1664" s="23"/>
      <c r="E1664" s="23"/>
    </row>
    <row r="1665" spans="1:5">
      <c r="A1665" s="23" t="s">
        <v>8219</v>
      </c>
      <c r="B1665" s="23">
        <v>97</v>
      </c>
      <c r="C1665" s="23"/>
      <c r="D1665" s="23"/>
      <c r="E1665" s="23"/>
    </row>
    <row r="1666" spans="1:5">
      <c r="A1666" s="23" t="s">
        <v>8219</v>
      </c>
      <c r="B1666" s="23">
        <v>73</v>
      </c>
      <c r="C1666" s="23"/>
      <c r="D1666" s="23"/>
      <c r="E1666" s="23"/>
    </row>
    <row r="1667" spans="1:5">
      <c r="A1667" s="23" t="s">
        <v>8219</v>
      </c>
      <c r="B1667" s="23">
        <v>49</v>
      </c>
      <c r="C1667" s="23"/>
      <c r="D1667" s="23"/>
      <c r="E1667" s="23"/>
    </row>
    <row r="1668" spans="1:5">
      <c r="A1668" s="23" t="s">
        <v>8219</v>
      </c>
      <c r="B1668" s="23">
        <v>134</v>
      </c>
      <c r="C1668" s="23"/>
      <c r="D1668" s="23"/>
      <c r="E1668" s="23"/>
    </row>
    <row r="1669" spans="1:5">
      <c r="A1669" s="23" t="s">
        <v>8219</v>
      </c>
      <c r="B1669" s="23">
        <v>68</v>
      </c>
      <c r="C1669" s="23"/>
      <c r="D1669" s="23"/>
      <c r="E1669" s="23"/>
    </row>
    <row r="1670" spans="1:5">
      <c r="A1670" s="23" t="s">
        <v>8219</v>
      </c>
      <c r="B1670" s="23">
        <v>49</v>
      </c>
      <c r="C1670" s="23"/>
      <c r="D1670" s="23"/>
      <c r="E1670" s="23"/>
    </row>
    <row r="1671" spans="1:5">
      <c r="A1671" s="23" t="s">
        <v>8219</v>
      </c>
      <c r="B1671" s="23">
        <v>63</v>
      </c>
      <c r="C1671" s="23"/>
      <c r="D1671" s="23"/>
      <c r="E1671" s="23"/>
    </row>
    <row r="1672" spans="1:5">
      <c r="A1672" s="23" t="s">
        <v>8219</v>
      </c>
      <c r="B1672" s="23">
        <v>163</v>
      </c>
      <c r="C1672" s="23"/>
      <c r="D1672" s="23"/>
      <c r="E1672" s="23"/>
    </row>
    <row r="1673" spans="1:5">
      <c r="A1673" s="23" t="s">
        <v>8219</v>
      </c>
      <c r="B1673" s="23">
        <v>288</v>
      </c>
      <c r="C1673" s="23"/>
      <c r="D1673" s="23"/>
      <c r="E1673" s="23"/>
    </row>
    <row r="1674" spans="1:5">
      <c r="A1674" s="23" t="s">
        <v>8219</v>
      </c>
      <c r="B1674" s="23">
        <v>42</v>
      </c>
      <c r="C1674" s="23"/>
      <c r="D1674" s="23"/>
      <c r="E1674" s="23"/>
    </row>
    <row r="1675" spans="1:5">
      <c r="A1675" s="23" t="s">
        <v>8219</v>
      </c>
      <c r="B1675" s="23">
        <v>70</v>
      </c>
      <c r="C1675" s="23"/>
      <c r="D1675" s="23"/>
      <c r="E1675" s="23"/>
    </row>
    <row r="1676" spans="1:5">
      <c r="A1676" s="23" t="s">
        <v>8219</v>
      </c>
      <c r="B1676" s="23">
        <v>30</v>
      </c>
      <c r="C1676" s="23"/>
      <c r="D1676" s="23"/>
      <c r="E1676" s="23"/>
    </row>
    <row r="1677" spans="1:5">
      <c r="A1677" s="23" t="s">
        <v>8219</v>
      </c>
      <c r="B1677" s="23">
        <v>51</v>
      </c>
      <c r="C1677" s="23"/>
      <c r="D1677" s="23"/>
      <c r="E1677" s="23"/>
    </row>
    <row r="1678" spans="1:5">
      <c r="A1678" s="23" t="s">
        <v>8219</v>
      </c>
      <c r="B1678" s="23">
        <v>145</v>
      </c>
      <c r="C1678" s="23"/>
      <c r="D1678" s="23"/>
      <c r="E1678" s="23"/>
    </row>
    <row r="1679" spans="1:5">
      <c r="A1679" s="23" t="s">
        <v>8219</v>
      </c>
      <c r="B1679" s="23">
        <v>21</v>
      </c>
      <c r="C1679" s="23"/>
      <c r="D1679" s="23"/>
      <c r="E1679" s="23"/>
    </row>
    <row r="1680" spans="1:5">
      <c r="A1680" s="23" t="s">
        <v>8219</v>
      </c>
      <c r="B1680" s="23">
        <v>286</v>
      </c>
      <c r="C1680" s="23"/>
      <c r="D1680" s="23"/>
      <c r="E1680" s="23"/>
    </row>
    <row r="1681" spans="1:5">
      <c r="A1681" s="23" t="s">
        <v>8219</v>
      </c>
      <c r="B1681" s="23">
        <v>12</v>
      </c>
      <c r="C1681" s="23"/>
      <c r="D1681" s="23"/>
      <c r="E1681" s="23"/>
    </row>
    <row r="1682" spans="1:5">
      <c r="A1682" s="23" t="s">
        <v>8219</v>
      </c>
      <c r="B1682" s="23">
        <v>100</v>
      </c>
      <c r="C1682" s="23"/>
      <c r="D1682" s="23"/>
      <c r="E1682" s="23"/>
    </row>
    <row r="1683" spans="1:5">
      <c r="A1683" s="23" t="s">
        <v>8219</v>
      </c>
      <c r="B1683" s="23">
        <v>100</v>
      </c>
      <c r="C1683" s="23"/>
      <c r="D1683" s="23"/>
      <c r="E1683" s="23"/>
    </row>
    <row r="1684" spans="1:5">
      <c r="A1684" s="23" t="s">
        <v>8219</v>
      </c>
      <c r="B1684" s="23">
        <v>34</v>
      </c>
      <c r="C1684" s="23"/>
      <c r="D1684" s="23"/>
      <c r="E1684" s="23"/>
    </row>
    <row r="1685" spans="1:5">
      <c r="A1685" s="23" t="s">
        <v>8219</v>
      </c>
      <c r="B1685" s="23">
        <v>63</v>
      </c>
      <c r="C1685" s="23"/>
      <c r="D1685" s="23"/>
      <c r="E1685" s="23"/>
    </row>
    <row r="1686" spans="1:5">
      <c r="A1686" s="23" t="s">
        <v>8219</v>
      </c>
      <c r="B1686" s="23">
        <v>30</v>
      </c>
      <c r="C1686" s="23"/>
      <c r="D1686" s="23"/>
      <c r="E1686" s="23"/>
    </row>
    <row r="1687" spans="1:5">
      <c r="A1687" s="23" t="s">
        <v>8219</v>
      </c>
      <c r="B1687" s="23">
        <v>47</v>
      </c>
      <c r="C1687" s="23"/>
      <c r="D1687" s="23"/>
      <c r="E1687" s="23"/>
    </row>
    <row r="1688" spans="1:5">
      <c r="A1688" s="23" t="s">
        <v>8219</v>
      </c>
      <c r="B1688" s="23">
        <v>237</v>
      </c>
      <c r="C1688" s="23"/>
      <c r="D1688" s="23"/>
      <c r="E1688" s="23"/>
    </row>
    <row r="1689" spans="1:5">
      <c r="A1689" s="23" t="s">
        <v>8219</v>
      </c>
      <c r="B1689" s="23">
        <v>47</v>
      </c>
      <c r="C1689" s="23"/>
      <c r="D1689" s="23"/>
      <c r="E1689" s="23"/>
    </row>
    <row r="1690" spans="1:5">
      <c r="A1690" s="23" t="s">
        <v>8219</v>
      </c>
      <c r="B1690" s="23">
        <v>15</v>
      </c>
      <c r="C1690" s="23"/>
      <c r="D1690" s="23"/>
      <c r="E1690" s="23"/>
    </row>
    <row r="1691" spans="1:5">
      <c r="A1691" s="23" t="s">
        <v>8219</v>
      </c>
      <c r="B1691" s="23">
        <v>81</v>
      </c>
      <c r="C1691" s="23"/>
      <c r="D1691" s="23"/>
      <c r="E1691" s="23"/>
    </row>
    <row r="1692" spans="1:5">
      <c r="A1692" s="23" t="s">
        <v>8219</v>
      </c>
      <c r="B1692" s="23">
        <v>122</v>
      </c>
      <c r="C1692" s="23"/>
      <c r="D1692" s="23"/>
      <c r="E1692" s="23"/>
    </row>
    <row r="1693" spans="1:5">
      <c r="A1693" s="23" t="s">
        <v>8219</v>
      </c>
      <c r="B1693" s="23">
        <v>34</v>
      </c>
      <c r="C1693" s="23"/>
      <c r="D1693" s="23"/>
      <c r="E1693" s="23"/>
    </row>
    <row r="1694" spans="1:5">
      <c r="A1694" s="23" t="s">
        <v>8219</v>
      </c>
      <c r="B1694" s="23">
        <v>207</v>
      </c>
      <c r="C1694" s="23"/>
      <c r="D1694" s="23"/>
      <c r="E1694" s="23"/>
    </row>
    <row r="1695" spans="1:5">
      <c r="A1695" s="23" t="s">
        <v>8219</v>
      </c>
      <c r="B1695" s="23">
        <v>25</v>
      </c>
      <c r="C1695" s="23"/>
      <c r="D1695" s="23"/>
      <c r="E1695" s="23"/>
    </row>
    <row r="1696" spans="1:5">
      <c r="A1696" s="23" t="s">
        <v>8219</v>
      </c>
      <c r="B1696" s="23">
        <v>72</v>
      </c>
      <c r="C1696" s="23"/>
      <c r="D1696" s="23"/>
      <c r="E1696" s="23"/>
    </row>
    <row r="1697" spans="1:5">
      <c r="A1697" s="23" t="s">
        <v>8219</v>
      </c>
      <c r="B1697" s="23">
        <v>14</v>
      </c>
      <c r="C1697" s="23"/>
      <c r="D1697" s="23"/>
      <c r="E1697" s="23"/>
    </row>
    <row r="1698" spans="1:5">
      <c r="A1698" s="23" t="s">
        <v>8219</v>
      </c>
      <c r="B1698" s="23">
        <v>15</v>
      </c>
      <c r="C1698" s="23"/>
      <c r="D1698" s="23"/>
      <c r="E1698" s="23"/>
    </row>
    <row r="1699" spans="1:5">
      <c r="A1699" s="23" t="s">
        <v>8219</v>
      </c>
      <c r="B1699" s="23">
        <v>91</v>
      </c>
      <c r="C1699" s="23"/>
      <c r="D1699" s="23"/>
      <c r="E1699" s="23"/>
    </row>
    <row r="1700" spans="1:5">
      <c r="A1700" s="23" t="s">
        <v>8219</v>
      </c>
      <c r="B1700" s="23">
        <v>24</v>
      </c>
      <c r="C1700" s="23"/>
      <c r="D1700" s="23"/>
      <c r="E1700" s="23"/>
    </row>
    <row r="1701" spans="1:5">
      <c r="A1701" s="23" t="s">
        <v>8219</v>
      </c>
      <c r="B1701" s="23">
        <v>27</v>
      </c>
      <c r="C1701" s="23"/>
      <c r="D1701" s="23"/>
      <c r="E1701" s="23"/>
    </row>
    <row r="1702" spans="1:5">
      <c r="A1702" s="23" t="s">
        <v>8219</v>
      </c>
      <c r="B1702" s="23">
        <v>47</v>
      </c>
      <c r="C1702" s="23"/>
      <c r="D1702" s="23"/>
      <c r="E1702" s="23"/>
    </row>
    <row r="1703" spans="1:5">
      <c r="A1703" s="23" t="s">
        <v>8219</v>
      </c>
      <c r="B1703" s="23">
        <v>44</v>
      </c>
      <c r="C1703" s="23"/>
      <c r="D1703" s="23"/>
      <c r="E1703" s="23"/>
    </row>
    <row r="1704" spans="1:5">
      <c r="A1704" s="23" t="s">
        <v>8219</v>
      </c>
      <c r="B1704" s="23">
        <v>72</v>
      </c>
      <c r="C1704" s="23"/>
      <c r="D1704" s="23"/>
      <c r="E1704" s="23"/>
    </row>
    <row r="1705" spans="1:5">
      <c r="A1705" s="23" t="s">
        <v>8219</v>
      </c>
      <c r="B1705" s="23">
        <v>63</v>
      </c>
      <c r="C1705" s="23"/>
      <c r="D1705" s="23"/>
      <c r="E1705" s="23"/>
    </row>
    <row r="1706" spans="1:5">
      <c r="A1706" s="23" t="s">
        <v>8219</v>
      </c>
      <c r="B1706" s="23">
        <v>88</v>
      </c>
      <c r="C1706" s="23"/>
      <c r="D1706" s="23"/>
      <c r="E1706" s="23"/>
    </row>
    <row r="1707" spans="1:5">
      <c r="A1707" s="23" t="s">
        <v>8219</v>
      </c>
      <c r="B1707" s="23">
        <v>70</v>
      </c>
      <c r="C1707" s="23"/>
      <c r="D1707" s="23"/>
      <c r="E1707" s="23"/>
    </row>
    <row r="1708" spans="1:5">
      <c r="A1708" s="23" t="s">
        <v>8219</v>
      </c>
      <c r="B1708" s="23">
        <v>50</v>
      </c>
      <c r="C1708" s="23"/>
      <c r="D1708" s="23"/>
      <c r="E1708" s="23"/>
    </row>
    <row r="1709" spans="1:5">
      <c r="A1709" s="23" t="s">
        <v>8219</v>
      </c>
      <c r="B1709" s="23">
        <v>35</v>
      </c>
      <c r="C1709" s="23"/>
      <c r="D1709" s="23"/>
      <c r="E1709" s="23"/>
    </row>
    <row r="1710" spans="1:5">
      <c r="A1710" s="23" t="s">
        <v>8219</v>
      </c>
      <c r="B1710" s="23">
        <v>175</v>
      </c>
      <c r="C1710" s="23"/>
      <c r="D1710" s="23"/>
      <c r="E1710" s="23"/>
    </row>
    <row r="1711" spans="1:5">
      <c r="A1711" s="23" t="s">
        <v>8219</v>
      </c>
      <c r="B1711" s="23">
        <v>20</v>
      </c>
      <c r="C1711" s="23"/>
      <c r="D1711" s="23"/>
      <c r="E1711" s="23"/>
    </row>
    <row r="1712" spans="1:5">
      <c r="A1712" s="23" t="s">
        <v>8219</v>
      </c>
      <c r="B1712" s="23">
        <v>54</v>
      </c>
      <c r="C1712" s="23"/>
      <c r="D1712" s="23"/>
      <c r="E1712" s="23"/>
    </row>
    <row r="1713" spans="1:5">
      <c r="A1713" s="23" t="s">
        <v>8219</v>
      </c>
      <c r="B1713" s="23">
        <v>20</v>
      </c>
      <c r="C1713" s="23"/>
      <c r="D1713" s="23"/>
      <c r="E1713" s="23"/>
    </row>
    <row r="1714" spans="1:5">
      <c r="A1714" s="23" t="s">
        <v>8219</v>
      </c>
      <c r="B1714" s="23">
        <v>57</v>
      </c>
      <c r="C1714" s="23"/>
      <c r="D1714" s="23"/>
      <c r="E1714" s="23"/>
    </row>
    <row r="1715" spans="1:5">
      <c r="A1715" s="23" t="s">
        <v>8219</v>
      </c>
      <c r="B1715" s="23">
        <v>31</v>
      </c>
      <c r="C1715" s="23"/>
      <c r="D1715" s="23"/>
      <c r="E1715" s="23"/>
    </row>
    <row r="1716" spans="1:5">
      <c r="A1716" s="23" t="s">
        <v>8219</v>
      </c>
      <c r="B1716" s="23">
        <v>31</v>
      </c>
      <c r="C1716" s="23"/>
      <c r="D1716" s="23"/>
      <c r="E1716" s="23"/>
    </row>
    <row r="1717" spans="1:5">
      <c r="A1717" s="23" t="s">
        <v>8219</v>
      </c>
      <c r="B1717" s="23">
        <v>45</v>
      </c>
      <c r="C1717" s="23"/>
      <c r="D1717" s="23"/>
      <c r="E1717" s="23"/>
    </row>
    <row r="1718" spans="1:5">
      <c r="A1718" s="23" t="s">
        <v>8219</v>
      </c>
      <c r="B1718" s="23">
        <v>41</v>
      </c>
      <c r="C1718" s="23"/>
      <c r="D1718" s="23"/>
      <c r="E1718" s="23"/>
    </row>
    <row r="1719" spans="1:5">
      <c r="A1719" s="23" t="s">
        <v>8219</v>
      </c>
      <c r="B1719" s="23">
        <v>29</v>
      </c>
      <c r="C1719" s="23"/>
      <c r="D1719" s="23"/>
      <c r="E1719" s="23"/>
    </row>
    <row r="1720" spans="1:5">
      <c r="A1720" s="23" t="s">
        <v>8219</v>
      </c>
      <c r="B1720" s="23">
        <v>58</v>
      </c>
      <c r="C1720" s="23"/>
      <c r="D1720" s="23"/>
      <c r="E1720" s="23"/>
    </row>
    <row r="1721" spans="1:5">
      <c r="A1721" s="23" t="s">
        <v>8219</v>
      </c>
      <c r="B1721" s="23">
        <v>89</v>
      </c>
      <c r="C1721" s="23"/>
      <c r="D1721" s="23"/>
      <c r="E1721" s="23"/>
    </row>
    <row r="1722" spans="1:5">
      <c r="A1722" s="23" t="s">
        <v>8219</v>
      </c>
      <c r="B1722" s="23">
        <v>125</v>
      </c>
      <c r="C1722" s="23"/>
      <c r="D1722" s="23"/>
      <c r="E1722" s="23"/>
    </row>
    <row r="1723" spans="1:5">
      <c r="A1723" s="23" t="s">
        <v>8219</v>
      </c>
      <c r="B1723" s="23">
        <v>18</v>
      </c>
      <c r="C1723" s="23"/>
      <c r="D1723" s="23"/>
      <c r="E1723" s="23"/>
    </row>
    <row r="1724" spans="1:5">
      <c r="A1724" s="23" t="s">
        <v>8219</v>
      </c>
      <c r="B1724" s="23">
        <v>32</v>
      </c>
      <c r="C1724" s="23"/>
      <c r="D1724" s="23"/>
      <c r="E1724" s="23"/>
    </row>
    <row r="1725" spans="1:5">
      <c r="A1725" s="23" t="s">
        <v>8219</v>
      </c>
      <c r="B1725" s="23">
        <v>16</v>
      </c>
      <c r="C1725" s="23"/>
      <c r="D1725" s="23"/>
      <c r="E1725" s="23"/>
    </row>
    <row r="1726" spans="1:5">
      <c r="A1726" s="23" t="s">
        <v>8219</v>
      </c>
      <c r="B1726" s="23">
        <v>38</v>
      </c>
      <c r="C1726" s="23"/>
      <c r="D1726" s="23"/>
      <c r="E1726" s="23"/>
    </row>
    <row r="1727" spans="1:5">
      <c r="A1727" s="23" t="s">
        <v>8219</v>
      </c>
      <c r="B1727" s="23">
        <v>15</v>
      </c>
      <c r="C1727" s="23"/>
      <c r="D1727" s="23"/>
      <c r="E1727" s="23"/>
    </row>
    <row r="1728" spans="1:5">
      <c r="A1728" s="23" t="s">
        <v>8219</v>
      </c>
      <c r="B1728" s="23">
        <v>23</v>
      </c>
      <c r="C1728" s="23"/>
      <c r="D1728" s="23"/>
      <c r="E1728" s="23"/>
    </row>
    <row r="1729" spans="1:5">
      <c r="A1729" s="23" t="s">
        <v>8219</v>
      </c>
      <c r="B1729" s="23">
        <v>49</v>
      </c>
      <c r="C1729" s="23"/>
      <c r="D1729" s="23"/>
      <c r="E1729" s="23"/>
    </row>
    <row r="1730" spans="1:5">
      <c r="A1730" s="23" t="s">
        <v>8219</v>
      </c>
      <c r="B1730" s="23">
        <v>10</v>
      </c>
      <c r="C1730" s="23"/>
      <c r="D1730" s="23"/>
      <c r="E1730" s="23"/>
    </row>
    <row r="1731" spans="1:5">
      <c r="A1731" s="23" t="s">
        <v>8219</v>
      </c>
      <c r="B1731" s="23">
        <v>15</v>
      </c>
      <c r="C1731" s="23"/>
      <c r="D1731" s="23"/>
      <c r="E1731" s="23"/>
    </row>
    <row r="1732" spans="1:5">
      <c r="A1732" s="23" t="s">
        <v>8219</v>
      </c>
      <c r="B1732" s="23">
        <v>57</v>
      </c>
      <c r="C1732" s="23"/>
      <c r="D1732" s="23"/>
      <c r="E1732" s="23"/>
    </row>
    <row r="1733" spans="1:5">
      <c r="A1733" s="23" t="s">
        <v>8219</v>
      </c>
      <c r="B1733" s="23">
        <v>33</v>
      </c>
      <c r="C1733" s="23"/>
      <c r="D1733" s="23"/>
      <c r="E1733" s="23"/>
    </row>
    <row r="1734" spans="1:5">
      <c r="A1734" s="23" t="s">
        <v>8219</v>
      </c>
      <c r="B1734" s="23">
        <v>9</v>
      </c>
      <c r="C1734" s="23"/>
      <c r="D1734" s="23"/>
      <c r="E1734" s="23"/>
    </row>
    <row r="1735" spans="1:5">
      <c r="A1735" s="23" t="s">
        <v>8219</v>
      </c>
      <c r="B1735" s="23">
        <v>26</v>
      </c>
      <c r="C1735" s="23"/>
      <c r="D1735" s="23"/>
      <c r="E1735" s="23"/>
    </row>
    <row r="1736" spans="1:5">
      <c r="A1736" s="23" t="s">
        <v>8219</v>
      </c>
      <c r="B1736" s="23">
        <v>69</v>
      </c>
      <c r="C1736" s="23"/>
      <c r="D1736" s="23"/>
      <c r="E1736" s="23"/>
    </row>
    <row r="1737" spans="1:5">
      <c r="A1737" s="23" t="s">
        <v>8219</v>
      </c>
      <c r="B1737" s="23">
        <v>65</v>
      </c>
      <c r="C1737" s="23"/>
      <c r="D1737" s="23"/>
      <c r="E1737" s="23"/>
    </row>
    <row r="1738" spans="1:5">
      <c r="A1738" s="23" t="s">
        <v>8219</v>
      </c>
      <c r="B1738" s="23">
        <v>83</v>
      </c>
      <c r="C1738" s="23"/>
      <c r="D1738" s="23"/>
      <c r="E1738" s="23"/>
    </row>
    <row r="1739" spans="1:5">
      <c r="A1739" s="23" t="s">
        <v>8219</v>
      </c>
      <c r="B1739" s="23">
        <v>111</v>
      </c>
      <c r="C1739" s="23"/>
      <c r="D1739" s="23"/>
      <c r="E1739" s="23"/>
    </row>
    <row r="1740" spans="1:5">
      <c r="A1740" s="23" t="s">
        <v>8219</v>
      </c>
      <c r="B1740" s="23">
        <v>46</v>
      </c>
      <c r="C1740" s="23"/>
      <c r="D1740" s="23"/>
      <c r="E1740" s="23"/>
    </row>
    <row r="1741" spans="1:5">
      <c r="A1741" s="23" t="s">
        <v>8219</v>
      </c>
      <c r="B1741" s="23">
        <v>63</v>
      </c>
      <c r="C1741" s="23"/>
      <c r="D1741" s="23"/>
      <c r="E1741" s="23"/>
    </row>
    <row r="1742" spans="1:5">
      <c r="A1742" s="23" t="s">
        <v>8219</v>
      </c>
      <c r="B1742" s="23">
        <v>9</v>
      </c>
      <c r="C1742" s="23"/>
      <c r="D1742" s="23"/>
      <c r="E1742" s="23"/>
    </row>
    <row r="1743" spans="1:5">
      <c r="A1743" s="23" t="s">
        <v>8219</v>
      </c>
      <c r="B1743" s="23">
        <v>34</v>
      </c>
      <c r="C1743" s="23"/>
      <c r="D1743" s="23"/>
      <c r="E1743" s="23"/>
    </row>
    <row r="1744" spans="1:5">
      <c r="A1744" s="23" t="s">
        <v>8219</v>
      </c>
      <c r="B1744" s="23">
        <v>112</v>
      </c>
      <c r="C1744" s="23"/>
      <c r="D1744" s="23"/>
      <c r="E1744" s="23"/>
    </row>
    <row r="1745" spans="1:5">
      <c r="A1745" s="23" t="s">
        <v>8219</v>
      </c>
      <c r="B1745" s="23">
        <v>47</v>
      </c>
      <c r="C1745" s="23"/>
      <c r="D1745" s="23"/>
      <c r="E1745" s="23"/>
    </row>
    <row r="1746" spans="1:5">
      <c r="A1746" s="23" t="s">
        <v>8219</v>
      </c>
      <c r="B1746" s="23">
        <v>38</v>
      </c>
      <c r="C1746" s="23"/>
      <c r="D1746" s="23"/>
      <c r="E1746" s="23"/>
    </row>
    <row r="1747" spans="1:5">
      <c r="A1747" s="23" t="s">
        <v>8219</v>
      </c>
      <c r="B1747" s="23">
        <v>28</v>
      </c>
      <c r="C1747" s="23"/>
      <c r="D1747" s="23"/>
      <c r="E1747" s="23"/>
    </row>
    <row r="1748" spans="1:5">
      <c r="A1748" s="23" t="s">
        <v>8219</v>
      </c>
      <c r="B1748" s="23">
        <v>78</v>
      </c>
      <c r="C1748" s="23"/>
      <c r="D1748" s="23"/>
      <c r="E1748" s="23"/>
    </row>
    <row r="1749" spans="1:5">
      <c r="A1749" s="23" t="s">
        <v>8219</v>
      </c>
      <c r="B1749" s="23">
        <v>23</v>
      </c>
      <c r="C1749" s="23"/>
      <c r="D1749" s="23"/>
      <c r="E1749" s="23"/>
    </row>
    <row r="1750" spans="1:5">
      <c r="A1750" s="23" t="s">
        <v>8219</v>
      </c>
      <c r="B1750" s="23">
        <v>40</v>
      </c>
      <c r="C1750" s="23"/>
      <c r="D1750" s="23"/>
      <c r="E1750" s="23"/>
    </row>
    <row r="1751" spans="1:5">
      <c r="A1751" s="23" t="s">
        <v>8219</v>
      </c>
      <c r="B1751" s="23">
        <v>13</v>
      </c>
      <c r="C1751" s="23"/>
      <c r="D1751" s="23"/>
      <c r="E1751" s="23"/>
    </row>
    <row r="1752" spans="1:5">
      <c r="A1752" s="23" t="s">
        <v>8219</v>
      </c>
      <c r="B1752" s="23">
        <v>18</v>
      </c>
      <c r="C1752" s="23"/>
      <c r="D1752" s="23"/>
      <c r="E1752" s="23"/>
    </row>
    <row r="1753" spans="1:5">
      <c r="A1753" s="23" t="s">
        <v>8219</v>
      </c>
      <c r="B1753" s="23">
        <v>22</v>
      </c>
      <c r="C1753" s="23"/>
      <c r="D1753" s="23"/>
      <c r="E1753" s="23"/>
    </row>
    <row r="1754" spans="1:5">
      <c r="A1754" s="23" t="s">
        <v>8219</v>
      </c>
      <c r="B1754" s="23">
        <v>79</v>
      </c>
      <c r="C1754" s="23"/>
      <c r="D1754" s="23"/>
      <c r="E1754" s="23"/>
    </row>
    <row r="1755" spans="1:5">
      <c r="A1755" s="23" t="s">
        <v>8219</v>
      </c>
      <c r="B1755" s="23">
        <v>14</v>
      </c>
      <c r="C1755" s="23"/>
      <c r="D1755" s="23"/>
      <c r="E1755" s="23"/>
    </row>
    <row r="1756" spans="1:5">
      <c r="A1756" s="23" t="s">
        <v>8219</v>
      </c>
      <c r="B1756" s="23">
        <v>51</v>
      </c>
      <c r="C1756" s="23"/>
      <c r="D1756" s="23"/>
      <c r="E1756" s="23"/>
    </row>
    <row r="1757" spans="1:5">
      <c r="A1757" s="23" t="s">
        <v>8219</v>
      </c>
      <c r="B1757" s="23">
        <v>54</v>
      </c>
      <c r="C1757" s="23"/>
      <c r="D1757" s="23"/>
      <c r="E1757" s="23"/>
    </row>
    <row r="1758" spans="1:5">
      <c r="A1758" s="23" t="s">
        <v>8219</v>
      </c>
      <c r="B1758" s="23">
        <v>70</v>
      </c>
      <c r="C1758" s="23"/>
      <c r="D1758" s="23"/>
      <c r="E1758" s="23"/>
    </row>
    <row r="1759" spans="1:5">
      <c r="A1759" s="23" t="s">
        <v>8219</v>
      </c>
      <c r="B1759" s="23">
        <v>44</v>
      </c>
      <c r="C1759" s="23"/>
      <c r="D1759" s="23"/>
      <c r="E1759" s="23"/>
    </row>
    <row r="1760" spans="1:5">
      <c r="A1760" s="23" t="s">
        <v>8219</v>
      </c>
      <c r="B1760" s="23">
        <v>55</v>
      </c>
      <c r="C1760" s="23"/>
      <c r="D1760" s="23"/>
      <c r="E1760" s="23"/>
    </row>
    <row r="1761" spans="1:5">
      <c r="A1761" s="23" t="s">
        <v>8219</v>
      </c>
      <c r="B1761" s="23">
        <v>15</v>
      </c>
      <c r="C1761" s="23"/>
      <c r="D1761" s="23"/>
      <c r="E1761" s="23"/>
    </row>
    <row r="1762" spans="1:5">
      <c r="A1762" s="23" t="s">
        <v>8219</v>
      </c>
      <c r="B1762" s="23">
        <v>27</v>
      </c>
      <c r="C1762" s="23"/>
      <c r="D1762" s="23"/>
      <c r="E1762" s="23"/>
    </row>
    <row r="1763" spans="1:5">
      <c r="A1763" s="23" t="s">
        <v>8219</v>
      </c>
      <c r="B1763" s="23">
        <v>21</v>
      </c>
      <c r="C1763" s="23"/>
      <c r="D1763" s="23"/>
      <c r="E1763" s="23"/>
    </row>
    <row r="1764" spans="1:5">
      <c r="A1764" s="23" t="s">
        <v>8219</v>
      </c>
      <c r="B1764" s="23">
        <v>162</v>
      </c>
      <c r="C1764" s="23"/>
      <c r="D1764" s="23"/>
      <c r="E1764" s="23"/>
    </row>
    <row r="1765" spans="1:5">
      <c r="A1765" s="23" t="s">
        <v>8219</v>
      </c>
      <c r="B1765" s="23">
        <v>23</v>
      </c>
      <c r="C1765" s="23"/>
      <c r="D1765" s="23"/>
      <c r="E1765" s="23"/>
    </row>
    <row r="1766" spans="1:5">
      <c r="A1766" s="23" t="s">
        <v>8219</v>
      </c>
      <c r="B1766" s="23">
        <v>72</v>
      </c>
      <c r="C1766" s="23"/>
      <c r="D1766" s="23"/>
      <c r="E1766" s="23"/>
    </row>
    <row r="1767" spans="1:5">
      <c r="A1767" s="23" t="s">
        <v>8219</v>
      </c>
      <c r="B1767" s="23">
        <v>68</v>
      </c>
      <c r="C1767" s="23"/>
      <c r="D1767" s="23"/>
      <c r="E1767" s="23"/>
    </row>
    <row r="1768" spans="1:5">
      <c r="A1768" s="23" t="s">
        <v>8219</v>
      </c>
      <c r="B1768" s="23">
        <v>20</v>
      </c>
      <c r="C1768" s="23"/>
      <c r="D1768" s="23"/>
      <c r="E1768" s="23"/>
    </row>
    <row r="1769" spans="1:5">
      <c r="A1769" s="23" t="s">
        <v>8219</v>
      </c>
      <c r="B1769" s="23">
        <v>26</v>
      </c>
      <c r="C1769" s="23"/>
      <c r="D1769" s="23"/>
      <c r="E1769" s="23"/>
    </row>
    <row r="1770" spans="1:5">
      <c r="A1770" s="23" t="s">
        <v>8219</v>
      </c>
      <c r="B1770" s="23">
        <v>72</v>
      </c>
      <c r="C1770" s="23"/>
      <c r="D1770" s="23"/>
      <c r="E1770" s="23"/>
    </row>
    <row r="1771" spans="1:5">
      <c r="A1771" s="23" t="s">
        <v>8219</v>
      </c>
      <c r="B1771" s="23">
        <v>3</v>
      </c>
      <c r="C1771" s="23"/>
      <c r="D1771" s="23"/>
      <c r="E1771" s="23"/>
    </row>
    <row r="1772" spans="1:5">
      <c r="A1772" s="23" t="s">
        <v>8219</v>
      </c>
      <c r="B1772" s="23">
        <v>18</v>
      </c>
      <c r="C1772" s="23"/>
      <c r="D1772" s="23"/>
      <c r="E1772" s="23"/>
    </row>
    <row r="1773" spans="1:5">
      <c r="A1773" s="23" t="s">
        <v>8219</v>
      </c>
      <c r="B1773" s="23">
        <v>30</v>
      </c>
      <c r="C1773" s="23"/>
      <c r="D1773" s="23"/>
      <c r="E1773" s="23"/>
    </row>
    <row r="1774" spans="1:5">
      <c r="A1774" s="23" t="s">
        <v>8219</v>
      </c>
      <c r="B1774" s="23">
        <v>23</v>
      </c>
      <c r="C1774" s="23"/>
      <c r="D1774" s="23"/>
      <c r="E1774" s="23"/>
    </row>
    <row r="1775" spans="1:5">
      <c r="A1775" s="23" t="s">
        <v>8219</v>
      </c>
      <c r="B1775" s="23">
        <v>54</v>
      </c>
      <c r="C1775" s="23"/>
      <c r="D1775" s="23"/>
      <c r="E1775" s="23"/>
    </row>
    <row r="1776" spans="1:5">
      <c r="A1776" s="23" t="s">
        <v>8219</v>
      </c>
      <c r="B1776" s="23">
        <v>26</v>
      </c>
      <c r="C1776" s="23"/>
      <c r="D1776" s="23"/>
      <c r="E1776" s="23"/>
    </row>
    <row r="1777" spans="1:5">
      <c r="A1777" s="23" t="s">
        <v>8219</v>
      </c>
      <c r="B1777" s="23">
        <v>9</v>
      </c>
      <c r="C1777" s="23"/>
      <c r="D1777" s="23"/>
      <c r="E1777" s="23"/>
    </row>
    <row r="1778" spans="1:5">
      <c r="A1778" s="23" t="s">
        <v>8219</v>
      </c>
      <c r="B1778" s="23">
        <v>27</v>
      </c>
      <c r="C1778" s="23"/>
      <c r="D1778" s="23"/>
      <c r="E1778" s="23"/>
    </row>
    <row r="1779" spans="1:5">
      <c r="A1779" s="23" t="s">
        <v>8219</v>
      </c>
      <c r="B1779" s="23">
        <v>30</v>
      </c>
      <c r="C1779" s="23"/>
      <c r="D1779" s="23"/>
      <c r="E1779" s="23"/>
    </row>
    <row r="1780" spans="1:5">
      <c r="A1780" s="23" t="s">
        <v>8219</v>
      </c>
      <c r="B1780" s="23">
        <v>52</v>
      </c>
      <c r="C1780" s="23"/>
      <c r="D1780" s="23"/>
      <c r="E1780" s="23"/>
    </row>
    <row r="1781" spans="1:5">
      <c r="A1781" s="23" t="s">
        <v>8219</v>
      </c>
      <c r="B1781" s="23">
        <v>17</v>
      </c>
      <c r="C1781" s="23"/>
      <c r="D1781" s="23"/>
      <c r="E1781" s="23"/>
    </row>
    <row r="1782" spans="1:5">
      <c r="A1782" s="23" t="s">
        <v>8219</v>
      </c>
      <c r="B1782" s="23">
        <v>19</v>
      </c>
      <c r="C1782" s="23"/>
      <c r="D1782" s="23"/>
      <c r="E1782" s="23"/>
    </row>
    <row r="1783" spans="1:5">
      <c r="A1783" s="23" t="s">
        <v>8219</v>
      </c>
      <c r="B1783" s="23">
        <v>77</v>
      </c>
      <c r="C1783" s="23"/>
      <c r="D1783" s="23"/>
      <c r="E1783" s="23"/>
    </row>
    <row r="1784" spans="1:5">
      <c r="A1784" s="23" t="s">
        <v>8219</v>
      </c>
      <c r="B1784" s="23">
        <v>21</v>
      </c>
      <c r="C1784" s="23"/>
      <c r="D1784" s="23"/>
      <c r="E1784" s="23"/>
    </row>
    <row r="1785" spans="1:5">
      <c r="A1785" s="23" t="s">
        <v>8219</v>
      </c>
      <c r="B1785" s="23">
        <v>38</v>
      </c>
      <c r="C1785" s="23"/>
      <c r="D1785" s="23"/>
      <c r="E1785" s="23"/>
    </row>
    <row r="1786" spans="1:5">
      <c r="A1786" s="23" t="s">
        <v>8219</v>
      </c>
      <c r="B1786" s="23">
        <v>28</v>
      </c>
      <c r="C1786" s="23"/>
      <c r="D1786" s="23"/>
      <c r="E1786" s="23"/>
    </row>
    <row r="1787" spans="1:5">
      <c r="A1787" s="23" t="s">
        <v>8219</v>
      </c>
      <c r="B1787" s="23">
        <v>48</v>
      </c>
      <c r="C1787" s="23"/>
      <c r="D1787" s="23"/>
      <c r="E1787" s="23"/>
    </row>
    <row r="1788" spans="1:5">
      <c r="A1788" s="23" t="s">
        <v>8219</v>
      </c>
      <c r="B1788" s="23">
        <v>46</v>
      </c>
      <c r="C1788" s="23"/>
      <c r="D1788" s="23"/>
      <c r="E1788" s="23"/>
    </row>
    <row r="1789" spans="1:5">
      <c r="A1789" s="23" t="s">
        <v>8219</v>
      </c>
      <c r="B1789" s="23">
        <v>30</v>
      </c>
      <c r="C1789" s="23"/>
      <c r="D1789" s="23"/>
      <c r="E1789" s="23"/>
    </row>
    <row r="1790" spans="1:5">
      <c r="A1790" s="23" t="s">
        <v>8219</v>
      </c>
      <c r="B1790" s="23">
        <v>64</v>
      </c>
      <c r="C1790" s="23"/>
      <c r="D1790" s="23"/>
      <c r="E1790" s="23"/>
    </row>
    <row r="1791" spans="1:5">
      <c r="A1791" s="23" t="s">
        <v>8219</v>
      </c>
      <c r="B1791" s="23">
        <v>15</v>
      </c>
      <c r="C1791" s="23"/>
      <c r="D1791" s="23"/>
      <c r="E1791" s="23"/>
    </row>
    <row r="1792" spans="1:5">
      <c r="A1792" s="23" t="s">
        <v>8219</v>
      </c>
      <c r="B1792" s="23">
        <v>41</v>
      </c>
      <c r="C1792" s="23"/>
      <c r="D1792" s="23"/>
      <c r="E1792" s="23"/>
    </row>
    <row r="1793" spans="1:5">
      <c r="A1793" s="23" t="s">
        <v>8219</v>
      </c>
      <c r="B1793" s="23">
        <v>35</v>
      </c>
      <c r="C1793" s="23"/>
      <c r="D1793" s="23"/>
      <c r="E1793" s="23"/>
    </row>
    <row r="1794" spans="1:5">
      <c r="A1794" s="23" t="s">
        <v>8219</v>
      </c>
      <c r="B1794" s="23">
        <v>45</v>
      </c>
      <c r="C1794" s="23"/>
      <c r="D1794" s="23"/>
      <c r="E1794" s="23"/>
    </row>
    <row r="1795" spans="1:5">
      <c r="A1795" s="23" t="s">
        <v>8219</v>
      </c>
      <c r="B1795" s="23">
        <v>62</v>
      </c>
      <c r="C1795" s="23"/>
      <c r="D1795" s="23"/>
      <c r="E1795" s="23"/>
    </row>
    <row r="1796" spans="1:5">
      <c r="A1796" s="23" t="s">
        <v>8219</v>
      </c>
      <c r="B1796" s="23">
        <v>22</v>
      </c>
      <c r="C1796" s="23"/>
      <c r="D1796" s="23"/>
      <c r="E1796" s="23"/>
    </row>
    <row r="1797" spans="1:5">
      <c r="A1797" s="23" t="s">
        <v>8219</v>
      </c>
      <c r="B1797" s="23">
        <v>18</v>
      </c>
      <c r="C1797" s="23"/>
      <c r="D1797" s="23"/>
      <c r="E1797" s="23"/>
    </row>
    <row r="1798" spans="1:5">
      <c r="A1798" s="23" t="s">
        <v>8219</v>
      </c>
      <c r="B1798" s="23">
        <v>12</v>
      </c>
      <c r="C1798" s="23"/>
      <c r="D1798" s="23"/>
      <c r="E1798" s="23"/>
    </row>
    <row r="1799" spans="1:5">
      <c r="A1799" s="23" t="s">
        <v>8219</v>
      </c>
      <c r="B1799" s="23">
        <v>44</v>
      </c>
      <c r="C1799" s="23"/>
      <c r="D1799" s="23"/>
      <c r="E1799" s="23"/>
    </row>
    <row r="1800" spans="1:5">
      <c r="A1800" s="23" t="s">
        <v>8219</v>
      </c>
      <c r="B1800" s="23">
        <v>27</v>
      </c>
      <c r="C1800" s="23"/>
      <c r="D1800" s="23"/>
      <c r="E1800" s="23"/>
    </row>
    <row r="1801" spans="1:5">
      <c r="A1801" s="23" t="s">
        <v>8219</v>
      </c>
      <c r="B1801" s="23">
        <v>38</v>
      </c>
      <c r="C1801" s="23"/>
      <c r="D1801" s="23"/>
      <c r="E1801" s="23"/>
    </row>
    <row r="1802" spans="1:5">
      <c r="A1802" s="23" t="s">
        <v>8219</v>
      </c>
      <c r="B1802" s="23">
        <v>28</v>
      </c>
      <c r="C1802" s="23"/>
      <c r="D1802" s="23"/>
      <c r="E1802" s="23"/>
    </row>
    <row r="1803" spans="1:5">
      <c r="A1803" s="23" t="s">
        <v>8219</v>
      </c>
      <c r="B1803" s="23">
        <v>24</v>
      </c>
      <c r="C1803" s="23"/>
      <c r="D1803" s="23"/>
      <c r="E1803" s="23"/>
    </row>
    <row r="1804" spans="1:5">
      <c r="A1804" s="23" t="s">
        <v>8219</v>
      </c>
      <c r="B1804" s="23">
        <v>65</v>
      </c>
      <c r="C1804" s="23"/>
      <c r="D1804" s="23"/>
      <c r="E1804" s="23"/>
    </row>
    <row r="1805" spans="1:5">
      <c r="A1805" s="23" t="s">
        <v>8219</v>
      </c>
      <c r="B1805" s="23">
        <v>46</v>
      </c>
      <c r="C1805" s="23"/>
      <c r="D1805" s="23"/>
      <c r="E1805" s="23"/>
    </row>
    <row r="1806" spans="1:5">
      <c r="A1806" s="23" t="s">
        <v>8219</v>
      </c>
      <c r="B1806" s="23">
        <v>85</v>
      </c>
      <c r="C1806" s="23"/>
      <c r="D1806" s="23"/>
      <c r="E1806" s="23"/>
    </row>
    <row r="1807" spans="1:5">
      <c r="A1807" s="23" t="s">
        <v>8219</v>
      </c>
      <c r="B1807" s="23">
        <v>66</v>
      </c>
      <c r="C1807" s="23"/>
      <c r="D1807" s="23"/>
      <c r="E1807" s="23"/>
    </row>
    <row r="1808" spans="1:5">
      <c r="A1808" s="23" t="s">
        <v>8219</v>
      </c>
      <c r="B1808" s="23">
        <v>165</v>
      </c>
      <c r="C1808" s="23"/>
      <c r="D1808" s="23"/>
      <c r="E1808" s="23"/>
    </row>
    <row r="1809" spans="1:5">
      <c r="A1809" s="23" t="s">
        <v>8219</v>
      </c>
      <c r="B1809" s="23">
        <v>17</v>
      </c>
      <c r="C1809" s="23"/>
      <c r="D1809" s="23"/>
      <c r="E1809" s="23"/>
    </row>
    <row r="1810" spans="1:5">
      <c r="A1810" s="23" t="s">
        <v>8219</v>
      </c>
      <c r="B1810" s="23">
        <v>3</v>
      </c>
      <c r="C1810" s="23"/>
      <c r="D1810" s="23"/>
      <c r="E1810" s="23"/>
    </row>
    <row r="1811" spans="1:5">
      <c r="A1811" s="23" t="s">
        <v>8219</v>
      </c>
      <c r="B1811" s="23">
        <v>17</v>
      </c>
      <c r="C1811" s="23"/>
      <c r="D1811" s="23"/>
      <c r="E1811" s="23"/>
    </row>
    <row r="1812" spans="1:5">
      <c r="A1812" s="23" t="s">
        <v>8219</v>
      </c>
      <c r="B1812" s="23">
        <v>91</v>
      </c>
      <c r="C1812" s="23"/>
      <c r="D1812" s="23"/>
      <c r="E1812" s="23"/>
    </row>
    <row r="1813" spans="1:5">
      <c r="A1813" s="23" t="s">
        <v>8219</v>
      </c>
      <c r="B1813" s="23">
        <v>67</v>
      </c>
      <c r="C1813" s="23"/>
      <c r="D1813" s="23"/>
      <c r="E1813" s="23"/>
    </row>
    <row r="1814" spans="1:5">
      <c r="A1814" s="23" t="s">
        <v>8219</v>
      </c>
      <c r="B1814" s="23">
        <v>18</v>
      </c>
      <c r="C1814" s="23"/>
      <c r="D1814" s="23"/>
      <c r="E1814" s="23"/>
    </row>
    <row r="1815" spans="1:5">
      <c r="A1815" s="23" t="s">
        <v>8219</v>
      </c>
      <c r="B1815" s="23">
        <v>21</v>
      </c>
      <c r="C1815" s="23"/>
      <c r="D1815" s="23"/>
      <c r="E1815" s="23"/>
    </row>
    <row r="1816" spans="1:5">
      <c r="A1816" s="23" t="s">
        <v>8219</v>
      </c>
      <c r="B1816" s="23">
        <v>40</v>
      </c>
      <c r="C1816" s="23"/>
      <c r="D1816" s="23"/>
      <c r="E1816" s="23"/>
    </row>
    <row r="1817" spans="1:5">
      <c r="A1817" s="23" t="s">
        <v>8219</v>
      </c>
      <c r="B1817" s="23">
        <v>78</v>
      </c>
      <c r="C1817" s="23"/>
      <c r="D1817" s="23"/>
      <c r="E1817" s="23"/>
    </row>
    <row r="1818" spans="1:5">
      <c r="A1818" s="23" t="s">
        <v>8219</v>
      </c>
      <c r="B1818" s="23">
        <v>26</v>
      </c>
      <c r="C1818" s="23"/>
      <c r="D1818" s="23"/>
      <c r="E1818" s="23"/>
    </row>
    <row r="1819" spans="1:5">
      <c r="A1819" s="23" t="s">
        <v>8219</v>
      </c>
      <c r="B1819" s="23">
        <v>14</v>
      </c>
      <c r="C1819" s="23"/>
      <c r="D1819" s="23"/>
      <c r="E1819" s="23"/>
    </row>
    <row r="1820" spans="1:5">
      <c r="A1820" s="23" t="s">
        <v>8219</v>
      </c>
      <c r="B1820" s="23">
        <v>44</v>
      </c>
      <c r="C1820" s="23"/>
      <c r="D1820" s="23"/>
      <c r="E1820" s="23"/>
    </row>
    <row r="1821" spans="1:5">
      <c r="A1821" s="23" t="s">
        <v>8219</v>
      </c>
      <c r="B1821" s="23">
        <v>9</v>
      </c>
      <c r="C1821" s="23"/>
      <c r="D1821" s="23"/>
      <c r="E1821" s="23"/>
    </row>
    <row r="1822" spans="1:5">
      <c r="A1822" s="23" t="s">
        <v>8219</v>
      </c>
      <c r="B1822" s="23">
        <v>30</v>
      </c>
      <c r="C1822" s="23"/>
      <c r="D1822" s="23"/>
      <c r="E1822" s="23"/>
    </row>
    <row r="1823" spans="1:5">
      <c r="A1823" s="23" t="s">
        <v>8219</v>
      </c>
      <c r="B1823" s="23">
        <v>45</v>
      </c>
      <c r="C1823" s="23"/>
      <c r="D1823" s="23"/>
      <c r="E1823" s="23"/>
    </row>
    <row r="1824" spans="1:5">
      <c r="A1824" s="23" t="s">
        <v>8219</v>
      </c>
      <c r="B1824" s="23">
        <v>56</v>
      </c>
      <c r="C1824" s="23"/>
      <c r="D1824" s="23"/>
      <c r="E1824" s="23"/>
    </row>
    <row r="1825" spans="1:5">
      <c r="A1825" s="23" t="s">
        <v>8219</v>
      </c>
      <c r="B1825" s="23">
        <v>46</v>
      </c>
      <c r="C1825" s="23"/>
      <c r="D1825" s="23"/>
      <c r="E1825" s="23"/>
    </row>
    <row r="1826" spans="1:5">
      <c r="A1826" s="23" t="s">
        <v>8219</v>
      </c>
      <c r="B1826" s="23">
        <v>34</v>
      </c>
      <c r="C1826" s="23"/>
      <c r="D1826" s="23"/>
      <c r="E1826" s="23"/>
    </row>
    <row r="1827" spans="1:5">
      <c r="A1827" s="23" t="s">
        <v>8219</v>
      </c>
      <c r="B1827" s="23">
        <v>98</v>
      </c>
      <c r="C1827" s="23"/>
      <c r="D1827" s="23"/>
      <c r="E1827" s="23"/>
    </row>
    <row r="1828" spans="1:5">
      <c r="A1828" s="23" t="s">
        <v>8219</v>
      </c>
      <c r="B1828" s="23">
        <v>46</v>
      </c>
      <c r="C1828" s="23"/>
      <c r="D1828" s="23"/>
      <c r="E1828" s="23"/>
    </row>
    <row r="1829" spans="1:5">
      <c r="A1829" s="23" t="s">
        <v>8219</v>
      </c>
      <c r="B1829" s="23">
        <v>10</v>
      </c>
      <c r="C1829" s="23"/>
      <c r="D1829" s="23"/>
      <c r="E1829" s="23"/>
    </row>
    <row r="1830" spans="1:5">
      <c r="A1830" s="23" t="s">
        <v>8219</v>
      </c>
      <c r="B1830" s="23">
        <v>76</v>
      </c>
      <c r="C1830" s="23"/>
      <c r="D1830" s="23"/>
      <c r="E1830" s="23"/>
    </row>
    <row r="1831" spans="1:5">
      <c r="A1831" s="23" t="s">
        <v>8219</v>
      </c>
      <c r="B1831" s="23">
        <v>104</v>
      </c>
      <c r="C1831" s="23"/>
      <c r="D1831" s="23"/>
      <c r="E1831" s="23"/>
    </row>
    <row r="1832" spans="1:5">
      <c r="A1832" s="23" t="s">
        <v>8219</v>
      </c>
      <c r="B1832" s="23">
        <v>87</v>
      </c>
      <c r="C1832" s="23"/>
      <c r="D1832" s="23"/>
      <c r="E1832" s="23"/>
    </row>
    <row r="1833" spans="1:5">
      <c r="A1833" s="23" t="s">
        <v>8219</v>
      </c>
      <c r="B1833" s="23">
        <v>29</v>
      </c>
      <c r="C1833" s="23"/>
      <c r="D1833" s="23"/>
      <c r="E1833" s="23"/>
    </row>
    <row r="1834" spans="1:5">
      <c r="A1834" s="23" t="s">
        <v>8219</v>
      </c>
      <c r="B1834" s="23">
        <v>51</v>
      </c>
      <c r="C1834" s="23"/>
      <c r="D1834" s="23"/>
      <c r="E1834" s="23"/>
    </row>
    <row r="1835" spans="1:5">
      <c r="A1835" s="23" t="s">
        <v>8219</v>
      </c>
      <c r="B1835" s="23">
        <v>12</v>
      </c>
      <c r="C1835" s="23"/>
      <c r="D1835" s="23"/>
      <c r="E1835" s="23"/>
    </row>
    <row r="1836" spans="1:5">
      <c r="A1836" s="23" t="s">
        <v>8219</v>
      </c>
      <c r="B1836" s="23">
        <v>72</v>
      </c>
      <c r="C1836" s="23"/>
      <c r="D1836" s="23"/>
      <c r="E1836" s="23"/>
    </row>
    <row r="1837" spans="1:5">
      <c r="A1837" s="23" t="s">
        <v>8219</v>
      </c>
      <c r="B1837" s="23">
        <v>21</v>
      </c>
      <c r="C1837" s="23"/>
      <c r="D1837" s="23"/>
      <c r="E1837" s="23"/>
    </row>
    <row r="1838" spans="1:5">
      <c r="A1838" s="23" t="s">
        <v>8219</v>
      </c>
      <c r="B1838" s="23">
        <v>42</v>
      </c>
      <c r="C1838" s="23"/>
      <c r="D1838" s="23"/>
      <c r="E1838" s="23"/>
    </row>
    <row r="1839" spans="1:5">
      <c r="A1839" s="23" t="s">
        <v>8219</v>
      </c>
      <c r="B1839" s="23">
        <v>71</v>
      </c>
      <c r="C1839" s="23"/>
      <c r="D1839" s="23"/>
      <c r="E1839" s="23"/>
    </row>
    <row r="1840" spans="1:5">
      <c r="A1840" s="23" t="s">
        <v>8219</v>
      </c>
      <c r="B1840" s="23">
        <v>168</v>
      </c>
      <c r="C1840" s="23"/>
      <c r="D1840" s="23"/>
      <c r="E1840" s="23"/>
    </row>
    <row r="1841" spans="1:5">
      <c r="A1841" s="23" t="s">
        <v>8219</v>
      </c>
      <c r="B1841" s="23">
        <v>19</v>
      </c>
      <c r="C1841" s="23"/>
      <c r="D1841" s="23"/>
      <c r="E1841" s="23"/>
    </row>
    <row r="1842" spans="1:5">
      <c r="A1842" s="23" t="s">
        <v>8219</v>
      </c>
      <c r="B1842" s="23">
        <v>37</v>
      </c>
      <c r="C1842" s="23"/>
      <c r="D1842" s="23"/>
      <c r="E1842" s="23"/>
    </row>
    <row r="1843" spans="1:5">
      <c r="A1843" s="23" t="s">
        <v>8219</v>
      </c>
      <c r="B1843" s="23">
        <v>36</v>
      </c>
      <c r="C1843" s="23"/>
      <c r="D1843" s="23"/>
      <c r="E1843" s="23"/>
    </row>
    <row r="1844" spans="1:5">
      <c r="A1844" s="23" t="s">
        <v>8219</v>
      </c>
      <c r="B1844" s="23">
        <v>14</v>
      </c>
      <c r="C1844" s="23"/>
      <c r="D1844" s="23"/>
      <c r="E1844" s="23"/>
    </row>
    <row r="1845" spans="1:5">
      <c r="A1845" s="23" t="s">
        <v>8219</v>
      </c>
      <c r="B1845" s="23">
        <v>18</v>
      </c>
      <c r="C1845" s="23"/>
      <c r="D1845" s="23"/>
      <c r="E1845" s="23"/>
    </row>
    <row r="1846" spans="1:5">
      <c r="A1846" s="23" t="s">
        <v>8219</v>
      </c>
      <c r="B1846" s="23">
        <v>82</v>
      </c>
      <c r="C1846" s="23"/>
      <c r="D1846" s="23"/>
      <c r="E1846" s="23"/>
    </row>
    <row r="1847" spans="1:5">
      <c r="A1847" s="23" t="s">
        <v>8219</v>
      </c>
      <c r="B1847" s="23">
        <v>43</v>
      </c>
      <c r="C1847" s="23"/>
      <c r="D1847" s="23"/>
      <c r="E1847" s="23"/>
    </row>
    <row r="1848" spans="1:5">
      <c r="A1848" s="23" t="s">
        <v>8219</v>
      </c>
      <c r="B1848" s="23">
        <v>8</v>
      </c>
      <c r="C1848" s="23"/>
      <c r="D1848" s="23"/>
      <c r="E1848" s="23"/>
    </row>
    <row r="1849" spans="1:5">
      <c r="A1849" s="23" t="s">
        <v>8219</v>
      </c>
      <c r="B1849" s="23">
        <v>45</v>
      </c>
      <c r="C1849" s="23"/>
      <c r="D1849" s="23"/>
      <c r="E1849" s="23"/>
    </row>
    <row r="1850" spans="1:5">
      <c r="A1850" s="23" t="s">
        <v>8219</v>
      </c>
      <c r="B1850" s="23">
        <v>20</v>
      </c>
      <c r="C1850" s="23"/>
      <c r="D1850" s="23"/>
      <c r="E1850" s="23"/>
    </row>
    <row r="1851" spans="1:5">
      <c r="A1851" s="23" t="s">
        <v>8219</v>
      </c>
      <c r="B1851" s="23">
        <v>31</v>
      </c>
      <c r="C1851" s="23"/>
      <c r="D1851" s="23"/>
      <c r="E1851" s="23"/>
    </row>
    <row r="1852" spans="1:5">
      <c r="A1852" s="23" t="s">
        <v>8219</v>
      </c>
      <c r="B1852" s="23">
        <v>25</v>
      </c>
      <c r="C1852" s="23"/>
      <c r="D1852" s="23"/>
      <c r="E1852" s="23"/>
    </row>
    <row r="1853" spans="1:5">
      <c r="A1853" s="23" t="s">
        <v>8219</v>
      </c>
      <c r="B1853" s="23">
        <v>14</v>
      </c>
      <c r="C1853" s="23"/>
      <c r="D1853" s="23"/>
      <c r="E1853" s="23"/>
    </row>
    <row r="1854" spans="1:5">
      <c r="A1854" s="23" t="s">
        <v>8219</v>
      </c>
      <c r="B1854" s="23">
        <v>45</v>
      </c>
      <c r="C1854" s="23"/>
      <c r="D1854" s="23"/>
      <c r="E1854" s="23"/>
    </row>
    <row r="1855" spans="1:5">
      <c r="A1855" s="23" t="s">
        <v>8219</v>
      </c>
      <c r="B1855" s="23">
        <v>20</v>
      </c>
      <c r="C1855" s="23"/>
      <c r="D1855" s="23"/>
      <c r="E1855" s="23"/>
    </row>
    <row r="1856" spans="1:5">
      <c r="A1856" s="23" t="s">
        <v>8219</v>
      </c>
      <c r="B1856" s="23">
        <v>39</v>
      </c>
      <c r="C1856" s="23"/>
      <c r="D1856" s="23"/>
      <c r="E1856" s="23"/>
    </row>
    <row r="1857" spans="1:5">
      <c r="A1857" s="23" t="s">
        <v>8219</v>
      </c>
      <c r="B1857" s="23">
        <v>16</v>
      </c>
      <c r="C1857" s="23"/>
      <c r="D1857" s="23"/>
      <c r="E1857" s="23"/>
    </row>
    <row r="1858" spans="1:5">
      <c r="A1858" s="23" t="s">
        <v>8219</v>
      </c>
      <c r="B1858" s="23">
        <v>37</v>
      </c>
      <c r="C1858" s="23"/>
      <c r="D1858" s="23"/>
      <c r="E1858" s="23"/>
    </row>
    <row r="1859" spans="1:5">
      <c r="A1859" s="23" t="s">
        <v>8219</v>
      </c>
      <c r="B1859" s="23">
        <v>14</v>
      </c>
      <c r="C1859" s="23"/>
      <c r="D1859" s="23"/>
      <c r="E1859" s="23"/>
    </row>
    <row r="1860" spans="1:5">
      <c r="A1860" s="23" t="s">
        <v>8219</v>
      </c>
      <c r="B1860" s="23">
        <v>21</v>
      </c>
      <c r="C1860" s="23"/>
      <c r="D1860" s="23"/>
      <c r="E1860" s="23"/>
    </row>
    <row r="1861" spans="1:5">
      <c r="A1861" s="23" t="s">
        <v>8219</v>
      </c>
      <c r="B1861" s="23">
        <v>69</v>
      </c>
      <c r="C1861" s="23"/>
      <c r="D1861" s="23"/>
      <c r="E1861" s="23"/>
    </row>
    <row r="1862" spans="1:5">
      <c r="A1862" s="23" t="s">
        <v>8219</v>
      </c>
      <c r="B1862" s="23">
        <v>16</v>
      </c>
      <c r="C1862" s="23"/>
      <c r="D1862" s="23"/>
      <c r="E1862" s="23"/>
    </row>
    <row r="1863" spans="1:5">
      <c r="A1863" s="23" t="s">
        <v>8219</v>
      </c>
      <c r="B1863" s="23">
        <v>55</v>
      </c>
      <c r="C1863" s="23"/>
      <c r="D1863" s="23"/>
      <c r="E1863" s="23"/>
    </row>
    <row r="1864" spans="1:5">
      <c r="A1864" s="23" t="s">
        <v>8219</v>
      </c>
      <c r="B1864" s="23">
        <v>27</v>
      </c>
      <c r="C1864" s="23"/>
      <c r="D1864" s="23"/>
      <c r="E1864" s="23"/>
    </row>
    <row r="1865" spans="1:5">
      <c r="A1865" s="23" t="s">
        <v>8219</v>
      </c>
      <c r="B1865" s="23">
        <v>36</v>
      </c>
      <c r="C1865" s="23"/>
      <c r="D1865" s="23"/>
      <c r="E1865" s="23"/>
    </row>
    <row r="1866" spans="1:5">
      <c r="A1866" s="23" t="s">
        <v>8219</v>
      </c>
      <c r="B1866" s="23">
        <v>19</v>
      </c>
      <c r="C1866" s="23"/>
      <c r="D1866" s="23"/>
      <c r="E1866" s="23"/>
    </row>
    <row r="1867" spans="1:5">
      <c r="A1867" s="23" t="s">
        <v>8219</v>
      </c>
      <c r="B1867" s="23">
        <v>12</v>
      </c>
      <c r="C1867" s="23"/>
      <c r="D1867" s="23"/>
      <c r="E1867" s="23"/>
    </row>
    <row r="1868" spans="1:5">
      <c r="A1868" s="23" t="s">
        <v>8219</v>
      </c>
      <c r="B1868" s="23">
        <v>17</v>
      </c>
      <c r="C1868" s="23"/>
      <c r="D1868" s="23"/>
      <c r="E1868" s="23"/>
    </row>
    <row r="1869" spans="1:5">
      <c r="A1869" s="23" t="s">
        <v>8219</v>
      </c>
      <c r="B1869" s="23">
        <v>114</v>
      </c>
      <c r="C1869" s="23"/>
      <c r="D1869" s="23"/>
      <c r="E1869" s="23"/>
    </row>
    <row r="1870" spans="1:5">
      <c r="A1870" s="23" t="s">
        <v>8219</v>
      </c>
      <c r="B1870" s="23">
        <v>93</v>
      </c>
      <c r="C1870" s="23"/>
      <c r="D1870" s="23"/>
      <c r="E1870" s="23"/>
    </row>
    <row r="1871" spans="1:5">
      <c r="A1871" s="23" t="s">
        <v>8219</v>
      </c>
      <c r="B1871" s="23">
        <v>36</v>
      </c>
      <c r="C1871" s="23"/>
      <c r="D1871" s="23"/>
      <c r="E1871" s="23"/>
    </row>
    <row r="1872" spans="1:5">
      <c r="A1872" s="23" t="s">
        <v>8219</v>
      </c>
      <c r="B1872" s="23">
        <v>61</v>
      </c>
      <c r="C1872" s="23"/>
      <c r="D1872" s="23"/>
      <c r="E1872" s="23"/>
    </row>
    <row r="1873" spans="1:5">
      <c r="A1873" s="23" t="s">
        <v>8219</v>
      </c>
      <c r="B1873" s="23">
        <v>47</v>
      </c>
      <c r="C1873" s="23"/>
      <c r="D1873" s="23"/>
      <c r="E1873" s="23"/>
    </row>
    <row r="1874" spans="1:5">
      <c r="A1874" s="23" t="s">
        <v>8219</v>
      </c>
      <c r="B1874" s="23">
        <v>17</v>
      </c>
      <c r="C1874" s="23"/>
      <c r="D1874" s="23"/>
      <c r="E1874" s="23"/>
    </row>
    <row r="1875" spans="1:5">
      <c r="A1875" s="23" t="s">
        <v>8219</v>
      </c>
      <c r="B1875" s="23">
        <v>63</v>
      </c>
      <c r="C1875" s="23"/>
      <c r="D1875" s="23"/>
      <c r="E1875" s="23"/>
    </row>
    <row r="1876" spans="1:5">
      <c r="A1876" s="23" t="s">
        <v>8219</v>
      </c>
      <c r="B1876" s="23">
        <v>9</v>
      </c>
      <c r="C1876" s="23"/>
      <c r="D1876" s="23"/>
      <c r="E1876" s="23"/>
    </row>
    <row r="1877" spans="1:5">
      <c r="A1877" s="23" t="s">
        <v>8219</v>
      </c>
      <c r="B1877" s="23">
        <v>30</v>
      </c>
      <c r="C1877" s="23"/>
      <c r="D1877" s="23"/>
      <c r="E1877" s="23"/>
    </row>
    <row r="1878" spans="1:5">
      <c r="A1878" s="23" t="s">
        <v>8219</v>
      </c>
      <c r="B1878" s="23">
        <v>23</v>
      </c>
      <c r="C1878" s="23"/>
      <c r="D1878" s="23"/>
      <c r="E1878" s="23"/>
    </row>
    <row r="1879" spans="1:5">
      <c r="A1879" s="23" t="s">
        <v>8219</v>
      </c>
      <c r="B1879" s="23">
        <v>33</v>
      </c>
      <c r="C1879" s="23"/>
      <c r="D1879" s="23"/>
      <c r="E1879" s="23"/>
    </row>
    <row r="1880" spans="1:5">
      <c r="A1880" s="23" t="s">
        <v>8219</v>
      </c>
      <c r="B1880" s="23">
        <v>39</v>
      </c>
      <c r="C1880" s="23"/>
      <c r="D1880" s="23"/>
      <c r="E1880" s="23"/>
    </row>
    <row r="1881" spans="1:5">
      <c r="A1881" s="23" t="s">
        <v>8219</v>
      </c>
      <c r="B1881" s="23">
        <v>17</v>
      </c>
      <c r="C1881" s="23"/>
      <c r="D1881" s="23"/>
      <c r="E1881" s="23"/>
    </row>
    <row r="1882" spans="1:5">
      <c r="A1882" s="23" t="s">
        <v>8219</v>
      </c>
      <c r="B1882" s="23">
        <v>6</v>
      </c>
      <c r="C1882" s="23"/>
      <c r="D1882" s="23"/>
      <c r="E1882" s="23"/>
    </row>
    <row r="1883" spans="1:5">
      <c r="A1883" s="23" t="s">
        <v>8219</v>
      </c>
      <c r="B1883" s="23">
        <v>39</v>
      </c>
      <c r="C1883" s="23"/>
      <c r="D1883" s="23"/>
      <c r="E1883" s="23"/>
    </row>
    <row r="1884" spans="1:5">
      <c r="A1884" s="23" t="s">
        <v>8219</v>
      </c>
      <c r="B1884" s="23">
        <v>57</v>
      </c>
      <c r="C1884" s="23"/>
      <c r="D1884" s="23"/>
      <c r="E1884" s="23"/>
    </row>
    <row r="1885" spans="1:5">
      <c r="A1885" s="23" t="s">
        <v>8219</v>
      </c>
      <c r="B1885" s="23">
        <v>56</v>
      </c>
      <c r="C1885" s="23"/>
      <c r="D1885" s="23"/>
      <c r="E1885" s="23"/>
    </row>
    <row r="1886" spans="1:5">
      <c r="A1886" s="23" t="s">
        <v>8219</v>
      </c>
      <c r="B1886" s="23">
        <v>13</v>
      </c>
      <c r="C1886" s="23"/>
      <c r="D1886" s="23"/>
      <c r="E1886" s="23"/>
    </row>
    <row r="1887" spans="1:5">
      <c r="A1887" s="23" t="s">
        <v>8219</v>
      </c>
      <c r="B1887" s="23">
        <v>95</v>
      </c>
      <c r="C1887" s="23"/>
      <c r="D1887" s="23"/>
      <c r="E1887" s="23"/>
    </row>
    <row r="1888" spans="1:5">
      <c r="A1888" s="23" t="s">
        <v>8219</v>
      </c>
      <c r="B1888" s="23">
        <v>80</v>
      </c>
      <c r="C1888" s="23"/>
      <c r="D1888" s="23"/>
      <c r="E1888" s="23"/>
    </row>
    <row r="1889" spans="1:5">
      <c r="A1889" s="23" t="s">
        <v>8219</v>
      </c>
      <c r="B1889" s="23">
        <v>133</v>
      </c>
      <c r="C1889" s="23"/>
      <c r="D1889" s="23"/>
      <c r="E1889" s="23"/>
    </row>
    <row r="1890" spans="1:5">
      <c r="A1890" s="23" t="s">
        <v>8219</v>
      </c>
      <c r="B1890" s="23">
        <v>44</v>
      </c>
      <c r="C1890" s="23"/>
      <c r="D1890" s="23"/>
      <c r="E1890" s="23"/>
    </row>
    <row r="1891" spans="1:5">
      <c r="A1891" s="23" t="s">
        <v>8219</v>
      </c>
      <c r="B1891" s="23">
        <v>30</v>
      </c>
      <c r="C1891" s="23"/>
      <c r="D1891" s="23"/>
      <c r="E1891" s="23"/>
    </row>
    <row r="1892" spans="1:5">
      <c r="A1892" s="23" t="s">
        <v>8219</v>
      </c>
      <c r="B1892" s="23">
        <v>56</v>
      </c>
      <c r="C1892" s="23"/>
      <c r="D1892" s="23"/>
      <c r="E1892" s="23"/>
    </row>
    <row r="1893" spans="1:5">
      <c r="A1893" s="23" t="s">
        <v>8219</v>
      </c>
      <c r="B1893" s="23">
        <v>66</v>
      </c>
      <c r="C1893" s="23"/>
      <c r="D1893" s="23"/>
      <c r="E1893" s="23"/>
    </row>
    <row r="1894" spans="1:5">
      <c r="A1894" s="23" t="s">
        <v>8219</v>
      </c>
      <c r="B1894" s="23">
        <v>29</v>
      </c>
      <c r="C1894" s="23"/>
      <c r="D1894" s="23"/>
      <c r="E1894" s="23"/>
    </row>
    <row r="1895" spans="1:5">
      <c r="A1895" s="23" t="s">
        <v>8219</v>
      </c>
      <c r="B1895" s="23">
        <v>72</v>
      </c>
      <c r="C1895" s="23"/>
      <c r="D1895" s="23"/>
      <c r="E1895" s="23"/>
    </row>
    <row r="1896" spans="1:5">
      <c r="A1896" s="23" t="s">
        <v>8219</v>
      </c>
      <c r="B1896" s="23">
        <v>27</v>
      </c>
      <c r="C1896" s="23"/>
      <c r="D1896" s="23"/>
      <c r="E1896" s="23"/>
    </row>
    <row r="1897" spans="1:5">
      <c r="A1897" s="23" t="s">
        <v>8219</v>
      </c>
      <c r="B1897" s="23">
        <v>10</v>
      </c>
      <c r="C1897" s="23"/>
      <c r="D1897" s="23"/>
      <c r="E1897" s="23"/>
    </row>
    <row r="1898" spans="1:5">
      <c r="A1898" s="23" t="s">
        <v>8219</v>
      </c>
      <c r="B1898" s="23">
        <v>35</v>
      </c>
      <c r="C1898" s="23"/>
      <c r="D1898" s="23"/>
      <c r="E1898" s="23"/>
    </row>
    <row r="1899" spans="1:5">
      <c r="A1899" s="23" t="s">
        <v>8219</v>
      </c>
      <c r="B1899" s="23">
        <v>29</v>
      </c>
      <c r="C1899" s="23"/>
      <c r="D1899" s="23"/>
      <c r="E1899" s="23"/>
    </row>
    <row r="1900" spans="1:5">
      <c r="A1900" s="23" t="s">
        <v>8219</v>
      </c>
      <c r="B1900" s="23">
        <v>13</v>
      </c>
      <c r="C1900" s="23"/>
      <c r="D1900" s="23"/>
      <c r="E1900" s="23"/>
    </row>
    <row r="1901" spans="1:5">
      <c r="A1901" s="23" t="s">
        <v>8219</v>
      </c>
      <c r="B1901" s="23">
        <v>72</v>
      </c>
      <c r="C1901" s="23"/>
      <c r="D1901" s="23"/>
      <c r="E1901" s="23"/>
    </row>
    <row r="1902" spans="1:5">
      <c r="A1902" s="23" t="s">
        <v>8219</v>
      </c>
      <c r="B1902" s="23">
        <v>78</v>
      </c>
      <c r="C1902" s="23"/>
      <c r="D1902" s="23"/>
      <c r="E1902" s="23"/>
    </row>
    <row r="1903" spans="1:5">
      <c r="A1903" s="23" t="s">
        <v>8219</v>
      </c>
      <c r="B1903" s="23">
        <v>49</v>
      </c>
      <c r="C1903" s="23"/>
      <c r="D1903" s="23"/>
      <c r="E1903" s="23"/>
    </row>
    <row r="1904" spans="1:5">
      <c r="A1904" s="23" t="s">
        <v>8219</v>
      </c>
      <c r="B1904" s="23">
        <v>42</v>
      </c>
      <c r="C1904" s="23"/>
      <c r="D1904" s="23"/>
      <c r="E1904" s="23"/>
    </row>
    <row r="1905" spans="1:5">
      <c r="A1905" s="23" t="s">
        <v>8219</v>
      </c>
      <c r="B1905" s="23">
        <v>35</v>
      </c>
      <c r="C1905" s="23"/>
      <c r="D1905" s="23"/>
      <c r="E1905" s="23"/>
    </row>
    <row r="1906" spans="1:5">
      <c r="A1906" s="23" t="s">
        <v>8219</v>
      </c>
      <c r="B1906" s="23">
        <v>42</v>
      </c>
      <c r="C1906" s="23"/>
      <c r="D1906" s="23"/>
      <c r="E1906" s="23"/>
    </row>
    <row r="1907" spans="1:5">
      <c r="A1907" s="23" t="s">
        <v>8219</v>
      </c>
      <c r="B1907" s="23">
        <v>42</v>
      </c>
      <c r="C1907" s="23"/>
      <c r="D1907" s="23"/>
      <c r="E1907" s="23"/>
    </row>
    <row r="1908" spans="1:5">
      <c r="A1908" s="23" t="s">
        <v>8219</v>
      </c>
      <c r="B1908" s="23">
        <v>31</v>
      </c>
      <c r="C1908" s="23"/>
      <c r="D1908" s="23"/>
      <c r="E1908" s="23"/>
    </row>
    <row r="1909" spans="1:5">
      <c r="A1909" s="23" t="s">
        <v>8219</v>
      </c>
      <c r="B1909" s="23">
        <v>38</v>
      </c>
      <c r="C1909" s="23"/>
      <c r="D1909" s="23"/>
      <c r="E1909" s="23"/>
    </row>
    <row r="1910" spans="1:5">
      <c r="A1910" s="23" t="s">
        <v>8219</v>
      </c>
      <c r="B1910" s="23">
        <v>8</v>
      </c>
      <c r="C1910" s="23"/>
      <c r="D1910" s="23"/>
      <c r="E1910" s="23"/>
    </row>
    <row r="1911" spans="1:5">
      <c r="A1911" s="23" t="s">
        <v>8219</v>
      </c>
      <c r="B1911" s="23">
        <v>39</v>
      </c>
      <c r="C1911" s="23"/>
      <c r="D1911" s="23"/>
      <c r="E1911" s="23"/>
    </row>
    <row r="1912" spans="1:5">
      <c r="A1912" s="23" t="s">
        <v>8219</v>
      </c>
      <c r="B1912" s="23">
        <v>29</v>
      </c>
      <c r="C1912" s="23"/>
      <c r="D1912" s="23"/>
      <c r="E1912" s="23"/>
    </row>
    <row r="1913" spans="1:5">
      <c r="A1913" s="23" t="s">
        <v>8219</v>
      </c>
      <c r="B1913" s="23">
        <v>72</v>
      </c>
      <c r="C1913" s="23"/>
      <c r="D1913" s="23"/>
      <c r="E1913" s="23"/>
    </row>
    <row r="1914" spans="1:5">
      <c r="A1914" s="23" t="s">
        <v>8219</v>
      </c>
      <c r="B1914" s="23">
        <v>15</v>
      </c>
      <c r="C1914" s="23"/>
      <c r="D1914" s="23"/>
      <c r="E1914" s="23"/>
    </row>
    <row r="1915" spans="1:5">
      <c r="A1915" s="23" t="s">
        <v>8219</v>
      </c>
      <c r="B1915" s="23">
        <v>33</v>
      </c>
      <c r="C1915" s="23"/>
      <c r="D1915" s="23"/>
      <c r="E1915" s="23"/>
    </row>
    <row r="1916" spans="1:5">
      <c r="A1916" s="23" t="s">
        <v>8219</v>
      </c>
      <c r="B1916" s="23">
        <v>15</v>
      </c>
      <c r="C1916" s="23"/>
      <c r="D1916" s="23"/>
      <c r="E1916" s="23"/>
    </row>
    <row r="1917" spans="1:5">
      <c r="A1917" s="23" t="s">
        <v>8219</v>
      </c>
      <c r="B1917" s="23">
        <v>19</v>
      </c>
      <c r="C1917" s="23"/>
      <c r="D1917" s="23"/>
      <c r="E1917" s="23"/>
    </row>
    <row r="1918" spans="1:5">
      <c r="A1918" s="23" t="s">
        <v>8219</v>
      </c>
      <c r="B1918" s="23">
        <v>17</v>
      </c>
      <c r="C1918" s="23"/>
      <c r="D1918" s="23"/>
      <c r="E1918" s="23"/>
    </row>
    <row r="1919" spans="1:5">
      <c r="A1919" s="23" t="s">
        <v>8219</v>
      </c>
      <c r="B1919" s="23">
        <v>44</v>
      </c>
      <c r="C1919" s="23"/>
      <c r="D1919" s="23"/>
      <c r="E1919" s="23"/>
    </row>
    <row r="1920" spans="1:5">
      <c r="A1920" s="23" t="s">
        <v>8219</v>
      </c>
      <c r="B1920" s="23">
        <v>10</v>
      </c>
      <c r="C1920" s="23"/>
      <c r="D1920" s="23"/>
      <c r="E1920" s="23"/>
    </row>
    <row r="1921" spans="1:5">
      <c r="A1921" s="23" t="s">
        <v>8219</v>
      </c>
      <c r="B1921" s="23">
        <v>46</v>
      </c>
      <c r="C1921" s="23"/>
      <c r="D1921" s="23"/>
      <c r="E1921" s="23"/>
    </row>
    <row r="1922" spans="1:5">
      <c r="A1922" s="23" t="s">
        <v>8219</v>
      </c>
      <c r="B1922" s="23">
        <v>11</v>
      </c>
      <c r="C1922" s="23"/>
      <c r="D1922" s="23"/>
      <c r="E1922" s="23"/>
    </row>
    <row r="1923" spans="1:5">
      <c r="A1923" s="23" t="s">
        <v>8219</v>
      </c>
      <c r="B1923" s="23">
        <v>13</v>
      </c>
      <c r="C1923" s="23"/>
      <c r="D1923" s="23"/>
      <c r="E1923" s="23"/>
    </row>
    <row r="1924" spans="1:5">
      <c r="A1924" s="23" t="s">
        <v>8219</v>
      </c>
      <c r="B1924" s="23">
        <v>33</v>
      </c>
      <c r="C1924" s="23"/>
      <c r="D1924" s="23"/>
      <c r="E1924" s="23"/>
    </row>
    <row r="1925" spans="1:5">
      <c r="A1925" s="23" t="s">
        <v>8219</v>
      </c>
      <c r="B1925" s="23">
        <v>28</v>
      </c>
      <c r="C1925" s="23"/>
      <c r="D1925" s="23"/>
      <c r="E1925" s="23"/>
    </row>
    <row r="1926" spans="1:5">
      <c r="A1926" s="23" t="s">
        <v>8219</v>
      </c>
      <c r="B1926" s="23">
        <v>21</v>
      </c>
      <c r="C1926" s="23"/>
      <c r="D1926" s="23"/>
      <c r="E1926" s="23"/>
    </row>
    <row r="1927" spans="1:5">
      <c r="A1927" s="23" t="s">
        <v>8219</v>
      </c>
      <c r="B1927" s="23">
        <v>13</v>
      </c>
      <c r="C1927" s="23"/>
      <c r="D1927" s="23"/>
      <c r="E1927" s="23"/>
    </row>
    <row r="1928" spans="1:5">
      <c r="A1928" s="23" t="s">
        <v>8219</v>
      </c>
      <c r="B1928" s="23">
        <v>34</v>
      </c>
      <c r="C1928" s="23"/>
      <c r="D1928" s="23"/>
      <c r="E1928" s="23"/>
    </row>
    <row r="1929" spans="1:5">
      <c r="A1929" s="23" t="s">
        <v>8219</v>
      </c>
      <c r="B1929" s="23">
        <v>80</v>
      </c>
      <c r="C1929" s="23"/>
      <c r="D1929" s="23"/>
      <c r="E1929" s="23"/>
    </row>
    <row r="1930" spans="1:5">
      <c r="A1930" s="23" t="s">
        <v>8219</v>
      </c>
      <c r="B1930" s="23">
        <v>74</v>
      </c>
      <c r="C1930" s="23"/>
      <c r="D1930" s="23"/>
      <c r="E1930" s="23"/>
    </row>
    <row r="1931" spans="1:5">
      <c r="A1931" s="23" t="s">
        <v>8219</v>
      </c>
      <c r="B1931" s="23">
        <v>7</v>
      </c>
      <c r="C1931" s="23"/>
      <c r="D1931" s="23"/>
      <c r="E1931" s="23"/>
    </row>
    <row r="1932" spans="1:5">
      <c r="A1932" s="23" t="s">
        <v>8219</v>
      </c>
      <c r="B1932" s="23">
        <v>34</v>
      </c>
      <c r="C1932" s="23"/>
      <c r="D1932" s="23"/>
      <c r="E1932" s="23"/>
    </row>
    <row r="1933" spans="1:5">
      <c r="A1933" s="23" t="s">
        <v>8219</v>
      </c>
      <c r="B1933" s="23">
        <v>86</v>
      </c>
      <c r="C1933" s="23"/>
      <c r="D1933" s="23"/>
      <c r="E1933" s="23"/>
    </row>
    <row r="1934" spans="1:5">
      <c r="A1934" s="23" t="s">
        <v>8219</v>
      </c>
      <c r="B1934" s="23">
        <v>37</v>
      </c>
      <c r="C1934" s="23"/>
      <c r="D1934" s="23"/>
      <c r="E1934" s="23"/>
    </row>
    <row r="1935" spans="1:5">
      <c r="A1935" s="23" t="s">
        <v>8219</v>
      </c>
      <c r="B1935" s="23">
        <v>18</v>
      </c>
      <c r="C1935" s="23"/>
      <c r="D1935" s="23"/>
      <c r="E1935" s="23"/>
    </row>
    <row r="1936" spans="1:5">
      <c r="A1936" s="23" t="s">
        <v>8219</v>
      </c>
      <c r="B1936" s="23">
        <v>22</v>
      </c>
      <c r="C1936" s="23"/>
      <c r="D1936" s="23"/>
      <c r="E1936" s="23"/>
    </row>
    <row r="1937" spans="1:5">
      <c r="A1937" s="23" t="s">
        <v>8219</v>
      </c>
      <c r="B1937" s="23">
        <v>26</v>
      </c>
      <c r="C1937" s="23"/>
      <c r="D1937" s="23"/>
      <c r="E1937" s="23"/>
    </row>
    <row r="1938" spans="1:5">
      <c r="A1938" s="23" t="s">
        <v>8219</v>
      </c>
      <c r="B1938" s="23">
        <v>27</v>
      </c>
      <c r="C1938" s="23"/>
      <c r="D1938" s="23"/>
      <c r="E1938" s="23"/>
    </row>
    <row r="1939" spans="1:5">
      <c r="A1939" s="23" t="s">
        <v>8219</v>
      </c>
      <c r="B1939" s="23">
        <v>8</v>
      </c>
      <c r="C1939" s="23"/>
      <c r="D1939" s="23"/>
      <c r="E1939" s="23"/>
    </row>
    <row r="1940" spans="1:5">
      <c r="A1940" s="23" t="s">
        <v>8219</v>
      </c>
      <c r="B1940" s="23">
        <v>204</v>
      </c>
      <c r="C1940" s="23"/>
      <c r="D1940" s="23"/>
      <c r="E1940" s="23"/>
    </row>
    <row r="1941" spans="1:5">
      <c r="A1941" s="23" t="s">
        <v>8219</v>
      </c>
      <c r="B1941" s="23">
        <v>46</v>
      </c>
      <c r="C1941" s="23"/>
      <c r="D1941" s="23"/>
      <c r="E1941" s="23"/>
    </row>
    <row r="1942" spans="1:5">
      <c r="A1942" s="23" t="s">
        <v>8219</v>
      </c>
      <c r="B1942" s="23">
        <v>17</v>
      </c>
      <c r="C1942" s="23"/>
      <c r="D1942" s="23"/>
      <c r="E1942" s="23"/>
    </row>
    <row r="1943" spans="1:5">
      <c r="A1943" s="23" t="s">
        <v>8219</v>
      </c>
      <c r="B1943" s="23">
        <v>28</v>
      </c>
      <c r="C1943" s="23"/>
      <c r="D1943" s="23"/>
      <c r="E1943" s="23"/>
    </row>
    <row r="1944" spans="1:5">
      <c r="A1944" s="23" t="s">
        <v>8219</v>
      </c>
      <c r="B1944" s="23">
        <v>83</v>
      </c>
      <c r="C1944" s="23"/>
      <c r="D1944" s="23"/>
      <c r="E1944" s="23"/>
    </row>
    <row r="1945" spans="1:5">
      <c r="A1945" s="23" t="s">
        <v>8219</v>
      </c>
      <c r="B1945" s="23">
        <v>13</v>
      </c>
      <c r="C1945" s="23"/>
      <c r="D1945" s="23"/>
      <c r="E1945" s="23"/>
    </row>
    <row r="1946" spans="1:5">
      <c r="A1946" s="23" t="s">
        <v>8219</v>
      </c>
      <c r="B1946" s="23">
        <v>8</v>
      </c>
      <c r="C1946" s="23"/>
      <c r="D1946" s="23"/>
      <c r="E1946" s="23"/>
    </row>
    <row r="1947" spans="1:5">
      <c r="A1947" s="23" t="s">
        <v>8219</v>
      </c>
      <c r="B1947" s="23">
        <v>32</v>
      </c>
      <c r="C1947" s="23"/>
      <c r="D1947" s="23"/>
      <c r="E1947" s="23"/>
    </row>
    <row r="1948" spans="1:5">
      <c r="A1948" s="23" t="s">
        <v>8219</v>
      </c>
      <c r="B1948" s="23">
        <v>85</v>
      </c>
      <c r="C1948" s="23"/>
      <c r="D1948" s="23"/>
      <c r="E1948" s="23"/>
    </row>
    <row r="1949" spans="1:5">
      <c r="A1949" s="23" t="s">
        <v>8219</v>
      </c>
      <c r="B1949" s="23">
        <v>29</v>
      </c>
      <c r="C1949" s="23"/>
      <c r="D1949" s="23"/>
      <c r="E1949" s="23"/>
    </row>
    <row r="1950" spans="1:5">
      <c r="A1950" s="23" t="s">
        <v>8219</v>
      </c>
      <c r="B1950" s="23">
        <v>24</v>
      </c>
      <c r="C1950" s="23"/>
      <c r="D1950" s="23"/>
      <c r="E1950" s="23"/>
    </row>
    <row r="1951" spans="1:5">
      <c r="A1951" s="23" t="s">
        <v>8219</v>
      </c>
      <c r="B1951" s="23">
        <v>8</v>
      </c>
      <c r="C1951" s="23"/>
      <c r="D1951" s="23"/>
      <c r="E1951" s="23"/>
    </row>
    <row r="1952" spans="1:5">
      <c r="A1952" s="23" t="s">
        <v>8219</v>
      </c>
      <c r="B1952" s="23">
        <v>19</v>
      </c>
      <c r="C1952" s="23"/>
      <c r="D1952" s="23"/>
      <c r="E1952" s="23"/>
    </row>
    <row r="1953" spans="1:5">
      <c r="A1953" s="23" t="s">
        <v>8219</v>
      </c>
      <c r="B1953" s="23">
        <v>336</v>
      </c>
      <c r="C1953" s="23"/>
      <c r="D1953" s="23"/>
      <c r="E1953" s="23"/>
    </row>
    <row r="1954" spans="1:5">
      <c r="A1954" s="23" t="s">
        <v>8219</v>
      </c>
      <c r="B1954" s="23">
        <v>13</v>
      </c>
      <c r="C1954" s="23"/>
      <c r="D1954" s="23"/>
      <c r="E1954" s="23"/>
    </row>
    <row r="1955" spans="1:5">
      <c r="A1955" s="23" t="s">
        <v>8219</v>
      </c>
      <c r="B1955" s="23">
        <v>42</v>
      </c>
      <c r="C1955" s="23"/>
      <c r="D1955" s="23"/>
      <c r="E1955" s="23"/>
    </row>
    <row r="1956" spans="1:5">
      <c r="A1956" s="23" t="s">
        <v>8219</v>
      </c>
      <c r="B1956" s="23">
        <v>64</v>
      </c>
      <c r="C1956" s="23"/>
      <c r="D1956" s="23"/>
      <c r="E1956" s="23"/>
    </row>
    <row r="1957" spans="1:5">
      <c r="A1957" s="23" t="s">
        <v>8219</v>
      </c>
      <c r="B1957" s="23">
        <v>25</v>
      </c>
      <c r="C1957" s="23"/>
      <c r="D1957" s="23"/>
      <c r="E1957" s="23"/>
    </row>
    <row r="1958" spans="1:5">
      <c r="A1958" s="23" t="s">
        <v>8219</v>
      </c>
      <c r="B1958" s="23">
        <v>20</v>
      </c>
      <c r="C1958" s="23"/>
      <c r="D1958" s="23"/>
      <c r="E1958" s="23"/>
    </row>
    <row r="1959" spans="1:5">
      <c r="A1959" s="23" t="s">
        <v>8219</v>
      </c>
      <c r="B1959" s="23">
        <v>104</v>
      </c>
      <c r="C1959" s="23"/>
      <c r="D1959" s="23"/>
      <c r="E1959" s="23"/>
    </row>
    <row r="1960" spans="1:5">
      <c r="A1960" s="23" t="s">
        <v>8219</v>
      </c>
      <c r="B1960" s="23">
        <v>53</v>
      </c>
      <c r="C1960" s="23"/>
      <c r="D1960" s="23"/>
      <c r="E1960" s="23"/>
    </row>
    <row r="1961" spans="1:5">
      <c r="A1961" s="23" t="s">
        <v>8219</v>
      </c>
      <c r="B1961" s="23">
        <v>14</v>
      </c>
      <c r="C1961" s="23"/>
      <c r="D1961" s="23"/>
      <c r="E1961" s="23"/>
    </row>
    <row r="1962" spans="1:5">
      <c r="A1962" s="23" t="s">
        <v>8219</v>
      </c>
      <c r="B1962" s="23">
        <v>20</v>
      </c>
      <c r="C1962" s="23"/>
      <c r="D1962" s="23"/>
      <c r="E1962" s="23"/>
    </row>
    <row r="1963" spans="1:5">
      <c r="A1963" s="23" t="s">
        <v>8219</v>
      </c>
      <c r="B1963" s="23">
        <v>558</v>
      </c>
      <c r="C1963" s="23"/>
      <c r="D1963" s="23"/>
      <c r="E1963" s="23"/>
    </row>
    <row r="1964" spans="1:5">
      <c r="A1964" s="23" t="s">
        <v>8219</v>
      </c>
      <c r="B1964" s="23">
        <v>22</v>
      </c>
      <c r="C1964" s="23"/>
      <c r="D1964" s="23"/>
      <c r="E1964" s="23"/>
    </row>
    <row r="1965" spans="1:5">
      <c r="A1965" s="23" t="s">
        <v>8219</v>
      </c>
      <c r="B1965" s="23">
        <v>24</v>
      </c>
      <c r="C1965" s="23"/>
      <c r="D1965" s="23"/>
      <c r="E1965" s="23"/>
    </row>
    <row r="1966" spans="1:5">
      <c r="A1966" s="23" t="s">
        <v>8219</v>
      </c>
      <c r="B1966" s="23">
        <v>74</v>
      </c>
      <c r="C1966" s="23"/>
      <c r="D1966" s="23"/>
      <c r="E1966" s="23"/>
    </row>
    <row r="1967" spans="1:5">
      <c r="A1967" s="23" t="s">
        <v>8219</v>
      </c>
      <c r="B1967" s="23">
        <v>54</v>
      </c>
      <c r="C1967" s="23"/>
      <c r="D1967" s="23"/>
      <c r="E1967" s="23"/>
    </row>
    <row r="1968" spans="1:5">
      <c r="A1968" s="23" t="s">
        <v>8219</v>
      </c>
      <c r="B1968" s="23">
        <v>31</v>
      </c>
      <c r="C1968" s="23"/>
      <c r="D1968" s="23"/>
      <c r="E1968" s="23"/>
    </row>
    <row r="1969" spans="1:5">
      <c r="A1969" s="23" t="s">
        <v>8219</v>
      </c>
      <c r="B1969" s="23">
        <v>25</v>
      </c>
      <c r="C1969" s="23"/>
      <c r="D1969" s="23"/>
      <c r="E1969" s="23"/>
    </row>
    <row r="1970" spans="1:5">
      <c r="A1970" s="23" t="s">
        <v>8219</v>
      </c>
      <c r="B1970" s="23">
        <v>17</v>
      </c>
      <c r="C1970" s="23"/>
      <c r="D1970" s="23"/>
      <c r="E1970" s="23"/>
    </row>
    <row r="1971" spans="1:5">
      <c r="A1971" s="23" t="s">
        <v>8219</v>
      </c>
      <c r="B1971" s="23">
        <v>12</v>
      </c>
      <c r="C1971" s="23"/>
      <c r="D1971" s="23"/>
      <c r="E1971" s="23"/>
    </row>
    <row r="1972" spans="1:5">
      <c r="A1972" s="23" t="s">
        <v>8219</v>
      </c>
      <c r="B1972" s="23">
        <v>38</v>
      </c>
      <c r="C1972" s="23"/>
      <c r="D1972" s="23"/>
      <c r="E1972" s="23"/>
    </row>
    <row r="1973" spans="1:5">
      <c r="A1973" s="23" t="s">
        <v>8219</v>
      </c>
      <c r="B1973" s="23">
        <v>41</v>
      </c>
      <c r="C1973" s="23"/>
      <c r="D1973" s="23"/>
      <c r="E1973" s="23"/>
    </row>
    <row r="1974" spans="1:5">
      <c r="A1974" s="23" t="s">
        <v>8219</v>
      </c>
      <c r="B1974" s="23">
        <v>19</v>
      </c>
      <c r="C1974" s="23"/>
      <c r="D1974" s="23"/>
      <c r="E1974" s="23"/>
    </row>
    <row r="1975" spans="1:5">
      <c r="A1975" s="23" t="s">
        <v>8219</v>
      </c>
      <c r="B1975" s="23">
        <v>41</v>
      </c>
      <c r="C1975" s="23"/>
      <c r="D1975" s="23"/>
      <c r="E1975" s="23"/>
    </row>
    <row r="1976" spans="1:5">
      <c r="A1976" s="23" t="s">
        <v>8219</v>
      </c>
      <c r="B1976" s="23">
        <v>26</v>
      </c>
      <c r="C1976" s="23"/>
      <c r="D1976" s="23"/>
      <c r="E1976" s="23"/>
    </row>
    <row r="1977" spans="1:5">
      <c r="A1977" s="23" t="s">
        <v>8219</v>
      </c>
      <c r="B1977" s="23">
        <v>25</v>
      </c>
      <c r="C1977" s="23"/>
      <c r="D1977" s="23"/>
      <c r="E1977" s="23"/>
    </row>
    <row r="1978" spans="1:5">
      <c r="A1978" s="23" t="s">
        <v>8219</v>
      </c>
      <c r="B1978" s="23">
        <v>9</v>
      </c>
      <c r="C1978" s="23"/>
      <c r="D1978" s="23"/>
      <c r="E1978" s="23"/>
    </row>
    <row r="1979" spans="1:5">
      <c r="A1979" s="23" t="s">
        <v>8219</v>
      </c>
      <c r="B1979" s="23">
        <v>78</v>
      </c>
      <c r="C1979" s="23"/>
      <c r="D1979" s="23"/>
      <c r="E1979" s="23"/>
    </row>
    <row r="1980" spans="1:5">
      <c r="A1980" s="23" t="s">
        <v>8219</v>
      </c>
      <c r="B1980" s="23">
        <v>45</v>
      </c>
      <c r="C1980" s="23"/>
      <c r="D1980" s="23"/>
      <c r="E1980" s="23"/>
    </row>
    <row r="1981" spans="1:5">
      <c r="A1981" s="23" t="s">
        <v>8219</v>
      </c>
      <c r="B1981" s="23">
        <v>102</v>
      </c>
      <c r="C1981" s="23"/>
      <c r="D1981" s="23"/>
      <c r="E1981" s="23"/>
    </row>
    <row r="1982" spans="1:5">
      <c r="A1982" s="23" t="s">
        <v>8219</v>
      </c>
      <c r="B1982" s="23">
        <v>5</v>
      </c>
      <c r="C1982" s="23"/>
      <c r="D1982" s="23"/>
      <c r="E1982" s="23"/>
    </row>
    <row r="1983" spans="1:5">
      <c r="A1983" s="23" t="s">
        <v>8219</v>
      </c>
      <c r="B1983" s="23">
        <v>27</v>
      </c>
      <c r="C1983" s="23"/>
      <c r="D1983" s="23"/>
      <c r="E1983" s="23"/>
    </row>
    <row r="1984" spans="1:5">
      <c r="A1984" s="23" t="s">
        <v>8219</v>
      </c>
      <c r="B1984" s="23">
        <v>37</v>
      </c>
      <c r="C1984" s="23"/>
      <c r="D1984" s="23"/>
      <c r="E1984" s="23"/>
    </row>
    <row r="1985" spans="1:5">
      <c r="A1985" s="23" t="s">
        <v>8219</v>
      </c>
      <c r="B1985" s="23">
        <v>14</v>
      </c>
      <c r="C1985" s="23"/>
      <c r="D1985" s="23"/>
      <c r="E1985" s="23"/>
    </row>
    <row r="1986" spans="1:5">
      <c r="A1986" s="23" t="s">
        <v>8219</v>
      </c>
      <c r="B1986" s="23">
        <v>27</v>
      </c>
      <c r="C1986" s="23"/>
      <c r="D1986" s="23"/>
      <c r="E1986" s="23"/>
    </row>
    <row r="1987" spans="1:5">
      <c r="A1987" s="23" t="s">
        <v>8219</v>
      </c>
      <c r="B1987" s="23">
        <v>45</v>
      </c>
      <c r="C1987" s="23"/>
      <c r="D1987" s="23"/>
      <c r="E1987" s="23"/>
    </row>
    <row r="1988" spans="1:5">
      <c r="A1988" s="23" t="s">
        <v>8219</v>
      </c>
      <c r="B1988" s="23">
        <v>49</v>
      </c>
      <c r="C1988" s="23"/>
      <c r="D1988" s="23"/>
      <c r="E1988" s="23"/>
    </row>
    <row r="1989" spans="1:5">
      <c r="A1989" s="23" t="s">
        <v>8219</v>
      </c>
      <c r="B1989" s="23">
        <v>24</v>
      </c>
      <c r="C1989" s="23"/>
      <c r="D1989" s="23"/>
      <c r="E1989" s="23"/>
    </row>
    <row r="1990" spans="1:5">
      <c r="A1990" s="23" t="s">
        <v>8219</v>
      </c>
      <c r="B1990" s="23">
        <v>112</v>
      </c>
      <c r="C1990" s="23"/>
      <c r="D1990" s="23"/>
      <c r="E1990" s="23"/>
    </row>
    <row r="1991" spans="1:5">
      <c r="A1991" s="23" t="s">
        <v>8219</v>
      </c>
      <c r="B1991" s="23">
        <v>23</v>
      </c>
      <c r="C1991" s="23"/>
      <c r="D1991" s="23"/>
      <c r="E1991" s="23"/>
    </row>
    <row r="1992" spans="1:5">
      <c r="A1992" s="23" t="s">
        <v>8219</v>
      </c>
      <c r="B1992" s="23">
        <v>54</v>
      </c>
      <c r="C1992" s="23"/>
      <c r="D1992" s="23"/>
      <c r="E1992" s="23"/>
    </row>
    <row r="1993" spans="1:5">
      <c r="A1993" s="23" t="s">
        <v>8219</v>
      </c>
      <c r="B1993" s="23">
        <v>28</v>
      </c>
      <c r="C1993" s="23"/>
      <c r="D1993" s="23"/>
      <c r="E1993" s="23"/>
    </row>
    <row r="1994" spans="1:5">
      <c r="A1994" s="23" t="s">
        <v>8219</v>
      </c>
      <c r="B1994" s="23">
        <v>11</v>
      </c>
      <c r="C1994" s="23"/>
      <c r="D1994" s="23"/>
      <c r="E1994" s="23"/>
    </row>
    <row r="1995" spans="1:5">
      <c r="A1995" s="23" t="s">
        <v>8219</v>
      </c>
      <c r="B1995" s="23">
        <v>62</v>
      </c>
      <c r="C1995" s="23"/>
      <c r="D1995" s="23"/>
      <c r="E1995" s="23"/>
    </row>
    <row r="1996" spans="1:5">
      <c r="A1996" s="23" t="s">
        <v>8219</v>
      </c>
      <c r="B1996" s="23">
        <v>73</v>
      </c>
      <c r="C1996" s="23"/>
      <c r="D1996" s="23"/>
      <c r="E1996" s="23"/>
    </row>
    <row r="1997" spans="1:5">
      <c r="A1997" s="23" t="s">
        <v>8219</v>
      </c>
      <c r="B1997" s="23">
        <v>18</v>
      </c>
      <c r="C1997" s="23"/>
      <c r="D1997" s="23"/>
      <c r="E1997" s="23"/>
    </row>
    <row r="1998" spans="1:5">
      <c r="A1998" s="23" t="s">
        <v>8219</v>
      </c>
      <c r="B1998" s="23">
        <v>35</v>
      </c>
      <c r="C1998" s="23"/>
      <c r="D1998" s="23"/>
      <c r="E1998" s="23"/>
    </row>
    <row r="1999" spans="1:5">
      <c r="A1999" s="23" t="s">
        <v>8219</v>
      </c>
      <c r="B1999" s="23">
        <v>43</v>
      </c>
      <c r="C1999" s="23"/>
      <c r="D1999" s="23"/>
      <c r="E1999" s="23"/>
    </row>
    <row r="2000" spans="1:5">
      <c r="A2000" s="23" t="s">
        <v>8219</v>
      </c>
      <c r="B2000" s="23">
        <v>36</v>
      </c>
      <c r="C2000" s="23"/>
      <c r="D2000" s="23"/>
      <c r="E2000" s="23"/>
    </row>
    <row r="2001" spans="1:5">
      <c r="A2001" s="23" t="s">
        <v>8219</v>
      </c>
      <c r="B2001" s="23">
        <v>62</v>
      </c>
      <c r="C2001" s="23"/>
      <c r="D2001" s="23"/>
      <c r="E2001" s="23"/>
    </row>
    <row r="2002" spans="1:5">
      <c r="A2002" s="23" t="s">
        <v>8219</v>
      </c>
      <c r="B2002" s="23">
        <v>15</v>
      </c>
      <c r="C2002" s="23"/>
      <c r="D2002" s="23"/>
      <c r="E2002" s="23"/>
    </row>
    <row r="2003" spans="1:5">
      <c r="A2003" s="23" t="s">
        <v>8219</v>
      </c>
      <c r="B2003" s="23">
        <v>33</v>
      </c>
      <c r="C2003" s="23"/>
      <c r="D2003" s="23"/>
      <c r="E2003" s="23"/>
    </row>
    <row r="2004" spans="1:5">
      <c r="A2004" s="23" t="s">
        <v>8219</v>
      </c>
      <c r="B2004" s="23">
        <v>27</v>
      </c>
      <c r="C2004" s="23"/>
      <c r="D2004" s="23"/>
      <c r="E2004" s="23"/>
    </row>
    <row r="2005" spans="1:5">
      <c r="A2005" s="23" t="s">
        <v>8219</v>
      </c>
      <c r="B2005" s="23">
        <v>17</v>
      </c>
      <c r="C2005" s="23"/>
      <c r="D2005" s="23"/>
      <c r="E2005" s="23"/>
    </row>
    <row r="2006" spans="1:5">
      <c r="A2006" s="23" t="s">
        <v>8219</v>
      </c>
      <c r="B2006" s="23">
        <v>4</v>
      </c>
      <c r="C2006" s="23"/>
      <c r="D2006" s="23"/>
      <c r="E2006" s="23"/>
    </row>
    <row r="2007" spans="1:5">
      <c r="A2007" s="23" t="s">
        <v>8219</v>
      </c>
      <c r="B2007" s="23">
        <v>53</v>
      </c>
      <c r="C2007" s="23"/>
      <c r="D2007" s="23"/>
      <c r="E2007" s="23"/>
    </row>
    <row r="2008" spans="1:5">
      <c r="A2008" s="23" t="s">
        <v>8219</v>
      </c>
      <c r="B2008" s="23">
        <v>49</v>
      </c>
      <c r="C2008" s="23"/>
      <c r="D2008" s="23"/>
      <c r="E2008" s="23"/>
    </row>
    <row r="2009" spans="1:5">
      <c r="A2009" s="23" t="s">
        <v>8219</v>
      </c>
      <c r="B2009" s="23">
        <v>57</v>
      </c>
      <c r="C2009" s="23"/>
      <c r="D2009" s="23"/>
      <c r="E2009" s="23"/>
    </row>
    <row r="2010" spans="1:5">
      <c r="A2010" s="23" t="s">
        <v>8219</v>
      </c>
      <c r="B2010" s="23">
        <v>69</v>
      </c>
      <c r="C2010" s="23"/>
      <c r="D2010" s="23"/>
      <c r="E2010" s="23"/>
    </row>
    <row r="2011" spans="1:5">
      <c r="A2011" s="23" t="s">
        <v>8219</v>
      </c>
      <c r="B2011" s="23">
        <v>15</v>
      </c>
      <c r="C2011" s="23"/>
      <c r="D2011" s="23"/>
      <c r="E2011" s="23"/>
    </row>
    <row r="2012" spans="1:5">
      <c r="A2012" s="23" t="s">
        <v>8219</v>
      </c>
      <c r="B2012" s="23">
        <v>64</v>
      </c>
      <c r="C2012" s="23"/>
      <c r="D2012" s="23"/>
      <c r="E2012" s="23"/>
    </row>
    <row r="2013" spans="1:5">
      <c r="A2013" s="23" t="s">
        <v>8219</v>
      </c>
      <c r="B2013" s="23">
        <v>20</v>
      </c>
      <c r="C2013" s="23"/>
      <c r="D2013" s="23"/>
      <c r="E2013" s="23"/>
    </row>
    <row r="2014" spans="1:5">
      <c r="A2014" s="23" t="s">
        <v>8219</v>
      </c>
      <c r="B2014" s="23">
        <v>27</v>
      </c>
      <c r="C2014" s="23"/>
      <c r="D2014" s="23"/>
      <c r="E2014" s="23"/>
    </row>
    <row r="2015" spans="1:5">
      <c r="A2015" s="23" t="s">
        <v>8219</v>
      </c>
      <c r="B2015" s="23">
        <v>21</v>
      </c>
      <c r="C2015" s="23"/>
      <c r="D2015" s="23"/>
      <c r="E2015" s="23"/>
    </row>
    <row r="2016" spans="1:5">
      <c r="A2016" s="23" t="s">
        <v>8219</v>
      </c>
      <c r="B2016" s="23">
        <v>31</v>
      </c>
      <c r="C2016" s="23"/>
      <c r="D2016" s="23"/>
      <c r="E2016" s="23"/>
    </row>
    <row r="2017" spans="1:5">
      <c r="A2017" s="23" t="s">
        <v>8219</v>
      </c>
      <c r="B2017" s="23">
        <v>51</v>
      </c>
      <c r="C2017" s="23"/>
      <c r="D2017" s="23"/>
      <c r="E2017" s="23"/>
    </row>
    <row r="2018" spans="1:5">
      <c r="A2018" s="23" t="s">
        <v>8219</v>
      </c>
      <c r="B2018" s="23">
        <v>57</v>
      </c>
      <c r="C2018" s="23"/>
      <c r="D2018" s="23"/>
      <c r="E2018" s="23"/>
    </row>
    <row r="2019" spans="1:5">
      <c r="A2019" s="23" t="s">
        <v>8219</v>
      </c>
      <c r="B2019" s="23">
        <v>20</v>
      </c>
      <c r="C2019" s="23"/>
      <c r="D2019" s="23"/>
      <c r="E2019" s="23"/>
    </row>
    <row r="2020" spans="1:5">
      <c r="A2020" s="23" t="s">
        <v>8219</v>
      </c>
      <c r="B2020" s="23">
        <v>71</v>
      </c>
      <c r="C2020" s="23"/>
      <c r="D2020" s="23"/>
      <c r="E2020" s="23"/>
    </row>
    <row r="2021" spans="1:5">
      <c r="A2021" s="23" t="s">
        <v>8219</v>
      </c>
      <c r="B2021" s="23">
        <v>72</v>
      </c>
      <c r="C2021" s="23"/>
      <c r="D2021" s="23"/>
      <c r="E2021" s="23"/>
    </row>
    <row r="2022" spans="1:5">
      <c r="A2022" s="23" t="s">
        <v>8219</v>
      </c>
      <c r="B2022" s="23">
        <v>45</v>
      </c>
      <c r="C2022" s="23"/>
      <c r="D2022" s="23"/>
      <c r="E2022" s="23"/>
    </row>
    <row r="2023" spans="1:5">
      <c r="A2023" s="23" t="s">
        <v>8219</v>
      </c>
      <c r="B2023" s="23">
        <v>51</v>
      </c>
      <c r="C2023" s="23"/>
      <c r="D2023" s="23"/>
      <c r="E2023" s="23"/>
    </row>
    <row r="2024" spans="1:5">
      <c r="A2024" s="23" t="s">
        <v>8219</v>
      </c>
      <c r="B2024" s="23">
        <v>56</v>
      </c>
      <c r="C2024" s="23"/>
      <c r="D2024" s="23"/>
      <c r="E2024" s="23"/>
    </row>
    <row r="2025" spans="1:5">
      <c r="A2025" s="23" t="s">
        <v>8219</v>
      </c>
      <c r="B2025" s="23">
        <v>17</v>
      </c>
      <c r="C2025" s="23"/>
      <c r="D2025" s="23"/>
      <c r="E2025" s="23"/>
    </row>
    <row r="2026" spans="1:5">
      <c r="A2026" s="23" t="s">
        <v>8219</v>
      </c>
      <c r="B2026" s="23">
        <v>197</v>
      </c>
      <c r="C2026" s="23"/>
      <c r="D2026" s="23"/>
      <c r="E2026" s="23"/>
    </row>
    <row r="2027" spans="1:5">
      <c r="A2027" s="23" t="s">
        <v>8219</v>
      </c>
      <c r="B2027" s="23">
        <v>70</v>
      </c>
      <c r="C2027" s="23"/>
      <c r="D2027" s="23"/>
      <c r="E2027" s="23"/>
    </row>
    <row r="2028" spans="1:5">
      <c r="A2028" s="23" t="s">
        <v>8219</v>
      </c>
      <c r="B2028" s="23">
        <v>21</v>
      </c>
      <c r="C2028" s="23"/>
      <c r="D2028" s="23"/>
      <c r="E2028" s="23"/>
    </row>
    <row r="2029" spans="1:5">
      <c r="A2029" s="23" t="s">
        <v>8219</v>
      </c>
      <c r="B2029" s="23">
        <v>34</v>
      </c>
      <c r="C2029" s="23"/>
      <c r="D2029" s="23"/>
      <c r="E2029" s="23"/>
    </row>
    <row r="2030" spans="1:5">
      <c r="A2030" s="23" t="s">
        <v>8219</v>
      </c>
      <c r="B2030" s="23">
        <v>39</v>
      </c>
      <c r="C2030" s="23"/>
      <c r="D2030" s="23"/>
      <c r="E2030" s="23"/>
    </row>
    <row r="2031" spans="1:5">
      <c r="A2031" s="23" t="s">
        <v>8219</v>
      </c>
      <c r="B2031" s="23">
        <v>78</v>
      </c>
      <c r="C2031" s="23"/>
      <c r="D2031" s="23"/>
      <c r="E2031" s="23"/>
    </row>
    <row r="2032" spans="1:5">
      <c r="A2032" s="23" t="s">
        <v>8219</v>
      </c>
      <c r="B2032" s="23">
        <v>48</v>
      </c>
      <c r="C2032" s="23"/>
      <c r="D2032" s="23"/>
      <c r="E2032" s="23"/>
    </row>
    <row r="2033" spans="1:5">
      <c r="A2033" s="23" t="s">
        <v>8219</v>
      </c>
      <c r="B2033" s="23">
        <v>29</v>
      </c>
      <c r="C2033" s="23"/>
      <c r="D2033" s="23"/>
      <c r="E2033" s="23"/>
    </row>
    <row r="2034" spans="1:5">
      <c r="A2034" s="23" t="s">
        <v>8219</v>
      </c>
      <c r="B2034" s="23">
        <v>73</v>
      </c>
      <c r="C2034" s="23"/>
      <c r="D2034" s="23"/>
      <c r="E2034" s="23"/>
    </row>
    <row r="2035" spans="1:5">
      <c r="A2035" s="23" t="s">
        <v>8219</v>
      </c>
      <c r="B2035" s="23">
        <v>8</v>
      </c>
      <c r="C2035" s="23"/>
      <c r="D2035" s="23"/>
      <c r="E2035" s="23"/>
    </row>
    <row r="2036" spans="1:5">
      <c r="A2036" s="23" t="s">
        <v>8219</v>
      </c>
      <c r="B2036" s="23">
        <v>17</v>
      </c>
      <c r="C2036" s="23"/>
      <c r="D2036" s="23"/>
      <c r="E2036" s="23"/>
    </row>
    <row r="2037" spans="1:5">
      <c r="A2037" s="23" t="s">
        <v>8219</v>
      </c>
      <c r="B2037" s="23">
        <v>9</v>
      </c>
      <c r="C2037" s="23"/>
      <c r="D2037" s="23"/>
      <c r="E2037" s="23"/>
    </row>
    <row r="2038" spans="1:5">
      <c r="A2038" s="23" t="s">
        <v>8219</v>
      </c>
      <c r="B2038" s="23">
        <v>17</v>
      </c>
      <c r="C2038" s="23"/>
      <c r="D2038" s="23"/>
      <c r="E2038" s="23"/>
    </row>
    <row r="2039" spans="1:5">
      <c r="A2039" s="23" t="s">
        <v>8219</v>
      </c>
      <c r="B2039" s="23">
        <v>33</v>
      </c>
      <c r="C2039" s="23"/>
      <c r="D2039" s="23"/>
      <c r="E2039" s="23"/>
    </row>
    <row r="2040" spans="1:5">
      <c r="A2040" s="23" t="s">
        <v>8219</v>
      </c>
      <c r="B2040" s="23">
        <v>38</v>
      </c>
      <c r="C2040" s="23"/>
      <c r="D2040" s="23"/>
      <c r="E2040" s="23"/>
    </row>
    <row r="2041" spans="1:5">
      <c r="A2041" s="23" t="s">
        <v>8219</v>
      </c>
      <c r="B2041" s="23">
        <v>79</v>
      </c>
      <c r="C2041" s="23"/>
      <c r="D2041" s="23"/>
      <c r="E2041" s="23"/>
    </row>
    <row r="2042" spans="1:5">
      <c r="A2042" s="23" t="s">
        <v>8219</v>
      </c>
      <c r="B2042" s="23">
        <v>46</v>
      </c>
      <c r="C2042" s="23"/>
      <c r="D2042" s="23"/>
      <c r="E2042" s="23"/>
    </row>
    <row r="2043" spans="1:5">
      <c r="A2043" s="23" t="s">
        <v>8219</v>
      </c>
      <c r="B2043" s="23">
        <v>20</v>
      </c>
      <c r="C2043" s="23"/>
      <c r="D2043" s="23"/>
      <c r="E2043" s="23"/>
    </row>
    <row r="2044" spans="1:5">
      <c r="A2044" s="23" t="s">
        <v>8219</v>
      </c>
      <c r="B2044" s="23">
        <v>20</v>
      </c>
      <c r="C2044" s="23"/>
      <c r="D2044" s="23"/>
      <c r="E2044" s="23"/>
    </row>
    <row r="2045" spans="1:5">
      <c r="A2045" s="23" t="s">
        <v>8219</v>
      </c>
      <c r="B2045" s="23">
        <v>13</v>
      </c>
      <c r="C2045" s="23"/>
      <c r="D2045" s="23"/>
      <c r="E2045" s="23"/>
    </row>
    <row r="2046" spans="1:5">
      <c r="A2046" s="23" t="s">
        <v>8219</v>
      </c>
      <c r="B2046" s="23">
        <v>22</v>
      </c>
      <c r="C2046" s="23"/>
      <c r="D2046" s="23"/>
      <c r="E2046" s="23"/>
    </row>
    <row r="2047" spans="1:5">
      <c r="A2047" s="23" t="s">
        <v>8219</v>
      </c>
      <c r="B2047" s="23">
        <v>36</v>
      </c>
      <c r="C2047" s="23"/>
      <c r="D2047" s="23"/>
      <c r="E2047" s="23"/>
    </row>
    <row r="2048" spans="1:5">
      <c r="A2048" s="23" t="s">
        <v>8219</v>
      </c>
      <c r="B2048" s="23">
        <v>40</v>
      </c>
      <c r="C2048" s="23"/>
      <c r="D2048" s="23"/>
      <c r="E2048" s="23"/>
    </row>
    <row r="2049" spans="1:5">
      <c r="A2049" s="23" t="s">
        <v>8219</v>
      </c>
      <c r="B2049" s="23">
        <v>9</v>
      </c>
      <c r="C2049" s="23"/>
      <c r="D2049" s="23"/>
      <c r="E2049" s="23"/>
    </row>
    <row r="2050" spans="1:5">
      <c r="A2050" s="23" t="s">
        <v>8219</v>
      </c>
      <c r="B2050" s="23">
        <v>19</v>
      </c>
      <c r="C2050" s="23"/>
      <c r="D2050" s="23"/>
      <c r="E2050" s="23"/>
    </row>
    <row r="2051" spans="1:5">
      <c r="A2051" s="23" t="s">
        <v>8219</v>
      </c>
      <c r="B2051" s="23">
        <v>14</v>
      </c>
      <c r="C2051" s="23"/>
      <c r="D2051" s="23"/>
      <c r="E2051" s="23"/>
    </row>
    <row r="2052" spans="1:5">
      <c r="A2052" s="23" t="s">
        <v>8219</v>
      </c>
      <c r="B2052" s="23">
        <v>38</v>
      </c>
      <c r="C2052" s="23"/>
      <c r="D2052" s="23"/>
      <c r="E2052" s="23"/>
    </row>
    <row r="2053" spans="1:5">
      <c r="A2053" s="23" t="s">
        <v>8219</v>
      </c>
      <c r="B2053" s="23">
        <v>58</v>
      </c>
      <c r="C2053" s="23"/>
      <c r="D2053" s="23"/>
      <c r="E2053" s="23"/>
    </row>
    <row r="2054" spans="1:5">
      <c r="A2054" s="23" t="s">
        <v>8219</v>
      </c>
      <c r="B2054" s="23">
        <v>28</v>
      </c>
      <c r="C2054" s="23"/>
      <c r="D2054" s="23"/>
      <c r="E2054" s="23"/>
    </row>
    <row r="2055" spans="1:5">
      <c r="A2055" s="23" t="s">
        <v>8219</v>
      </c>
      <c r="B2055" s="23">
        <v>17</v>
      </c>
      <c r="C2055" s="23"/>
      <c r="D2055" s="23"/>
      <c r="E2055" s="23"/>
    </row>
    <row r="2056" spans="1:5">
      <c r="A2056" s="23" t="s">
        <v>8219</v>
      </c>
      <c r="B2056" s="23">
        <v>12</v>
      </c>
      <c r="C2056" s="23"/>
      <c r="D2056" s="23"/>
      <c r="E2056" s="23"/>
    </row>
    <row r="2057" spans="1:5">
      <c r="A2057" s="23" t="s">
        <v>8219</v>
      </c>
      <c r="B2057" s="23">
        <v>40</v>
      </c>
      <c r="C2057" s="23"/>
      <c r="D2057" s="23"/>
      <c r="E2057" s="23"/>
    </row>
    <row r="2058" spans="1:5">
      <c r="A2058" s="23" t="s">
        <v>8219</v>
      </c>
      <c r="B2058" s="23">
        <v>57</v>
      </c>
      <c r="C2058" s="23"/>
      <c r="D2058" s="23"/>
      <c r="E2058" s="23"/>
    </row>
    <row r="2059" spans="1:5">
      <c r="A2059" s="23" t="s">
        <v>8219</v>
      </c>
      <c r="B2059" s="23">
        <v>114</v>
      </c>
      <c r="C2059" s="23"/>
      <c r="D2059" s="23"/>
      <c r="E2059" s="23"/>
    </row>
    <row r="2060" spans="1:5">
      <c r="A2060" s="23" t="s">
        <v>8219</v>
      </c>
      <c r="B2060" s="23">
        <v>31</v>
      </c>
      <c r="C2060" s="23"/>
      <c r="D2060" s="23"/>
      <c r="E2060" s="23"/>
    </row>
    <row r="2061" spans="1:5">
      <c r="A2061" s="23" t="s">
        <v>8219</v>
      </c>
      <c r="B2061" s="23">
        <v>3</v>
      </c>
      <c r="C2061" s="23"/>
      <c r="D2061" s="23"/>
      <c r="E2061" s="23"/>
    </row>
    <row r="2062" spans="1:5">
      <c r="A2062" s="23" t="s">
        <v>8219</v>
      </c>
      <c r="B2062" s="23">
        <v>16</v>
      </c>
      <c r="C2062" s="23"/>
      <c r="D2062" s="23"/>
      <c r="E2062" s="23"/>
    </row>
    <row r="2063" spans="1:5">
      <c r="A2063" s="23" t="s">
        <v>8219</v>
      </c>
      <c r="B2063" s="23">
        <v>199</v>
      </c>
      <c r="C2063" s="23"/>
      <c r="D2063" s="23"/>
      <c r="E2063" s="23"/>
    </row>
    <row r="2064" spans="1:5">
      <c r="A2064" s="23" t="s">
        <v>8219</v>
      </c>
      <c r="B2064" s="23">
        <v>31</v>
      </c>
      <c r="C2064" s="23"/>
      <c r="D2064" s="23"/>
      <c r="E2064" s="23"/>
    </row>
    <row r="2065" spans="1:5">
      <c r="A2065" s="23" t="s">
        <v>8219</v>
      </c>
      <c r="B2065" s="23">
        <v>30</v>
      </c>
      <c r="C2065" s="23"/>
      <c r="D2065" s="23"/>
      <c r="E2065" s="23"/>
    </row>
    <row r="2066" spans="1:5">
      <c r="A2066" s="23" t="s">
        <v>8219</v>
      </c>
      <c r="B2066" s="23">
        <v>34</v>
      </c>
      <c r="C2066" s="23"/>
      <c r="D2066" s="23"/>
      <c r="E2066" s="23"/>
    </row>
    <row r="2067" spans="1:5">
      <c r="A2067" s="23" t="s">
        <v>8219</v>
      </c>
      <c r="B2067" s="23">
        <v>18</v>
      </c>
      <c r="C2067" s="23"/>
      <c r="D2067" s="23"/>
      <c r="E2067" s="23"/>
    </row>
    <row r="2068" spans="1:5">
      <c r="A2068" s="23" t="s">
        <v>8219</v>
      </c>
      <c r="B2068" s="23">
        <v>67</v>
      </c>
      <c r="C2068" s="23"/>
      <c r="D2068" s="23"/>
      <c r="E2068" s="23"/>
    </row>
    <row r="2069" spans="1:5">
      <c r="A2069" s="23" t="s">
        <v>8219</v>
      </c>
      <c r="B2069" s="23">
        <v>66</v>
      </c>
      <c r="C2069" s="23"/>
      <c r="D2069" s="23"/>
      <c r="E2069" s="23"/>
    </row>
    <row r="2070" spans="1:5">
      <c r="A2070" s="23" t="s">
        <v>8219</v>
      </c>
      <c r="B2070" s="23">
        <v>23</v>
      </c>
      <c r="C2070" s="23"/>
      <c r="D2070" s="23"/>
      <c r="E2070" s="23"/>
    </row>
    <row r="2071" spans="1:5">
      <c r="A2071" s="23" t="s">
        <v>8219</v>
      </c>
      <c r="B2071" s="23">
        <v>126</v>
      </c>
      <c r="C2071" s="23"/>
      <c r="D2071" s="23"/>
      <c r="E2071" s="23"/>
    </row>
    <row r="2072" spans="1:5">
      <c r="A2072" s="23" t="s">
        <v>8219</v>
      </c>
      <c r="B2072" s="23">
        <v>6</v>
      </c>
      <c r="C2072" s="23"/>
      <c r="D2072" s="23"/>
      <c r="E2072" s="23"/>
    </row>
    <row r="2073" spans="1:5">
      <c r="A2073" s="23" t="s">
        <v>8219</v>
      </c>
      <c r="B2073" s="23">
        <v>25</v>
      </c>
      <c r="C2073" s="23"/>
      <c r="D2073" s="23"/>
      <c r="E2073" s="23"/>
    </row>
    <row r="2074" spans="1:5">
      <c r="A2074" s="23" t="s">
        <v>8219</v>
      </c>
      <c r="B2074" s="23">
        <v>39</v>
      </c>
      <c r="C2074" s="23"/>
      <c r="D2074" s="23"/>
      <c r="E2074" s="23"/>
    </row>
    <row r="2075" spans="1:5">
      <c r="A2075" s="23" t="s">
        <v>8219</v>
      </c>
      <c r="B2075" s="23">
        <v>62</v>
      </c>
      <c r="C2075" s="23"/>
      <c r="D2075" s="23"/>
      <c r="E2075" s="23"/>
    </row>
    <row r="2076" spans="1:5">
      <c r="A2076" s="23" t="s">
        <v>8219</v>
      </c>
      <c r="B2076" s="23">
        <v>31</v>
      </c>
      <c r="C2076" s="23"/>
      <c r="D2076" s="23"/>
      <c r="E2076" s="23"/>
    </row>
    <row r="2077" spans="1:5">
      <c r="A2077" s="23" t="s">
        <v>8219</v>
      </c>
      <c r="B2077" s="23">
        <v>274</v>
      </c>
      <c r="C2077" s="23"/>
      <c r="D2077" s="23"/>
      <c r="E2077" s="23"/>
    </row>
    <row r="2078" spans="1:5">
      <c r="A2078" s="23" t="s">
        <v>8219</v>
      </c>
      <c r="B2078" s="23">
        <v>17</v>
      </c>
      <c r="C2078" s="23"/>
      <c r="D2078" s="23"/>
      <c r="E2078" s="23"/>
    </row>
    <row r="2079" spans="1:5">
      <c r="A2079" s="23" t="s">
        <v>8219</v>
      </c>
      <c r="B2079" s="23">
        <v>14</v>
      </c>
      <c r="C2079" s="23"/>
      <c r="D2079" s="23"/>
      <c r="E2079" s="23"/>
    </row>
    <row r="2080" spans="1:5">
      <c r="A2080" s="23" t="s">
        <v>8219</v>
      </c>
      <c r="B2080" s="23">
        <v>60</v>
      </c>
      <c r="C2080" s="23"/>
      <c r="D2080" s="23"/>
      <c r="E2080" s="23"/>
    </row>
    <row r="2081" spans="1:5">
      <c r="A2081" s="23" t="s">
        <v>8219</v>
      </c>
      <c r="B2081" s="23">
        <v>33</v>
      </c>
      <c r="C2081" s="23"/>
      <c r="D2081" s="23"/>
      <c r="E2081" s="23"/>
    </row>
    <row r="2082" spans="1:5">
      <c r="A2082" s="23" t="s">
        <v>8219</v>
      </c>
      <c r="B2082" s="23">
        <v>78</v>
      </c>
      <c r="C2082" s="23"/>
      <c r="D2082" s="23"/>
      <c r="E2082" s="23"/>
    </row>
    <row r="2083" spans="1:5">
      <c r="A2083" s="23" t="s">
        <v>8219</v>
      </c>
      <c r="B2083" s="23">
        <v>30</v>
      </c>
      <c r="C2083" s="23"/>
      <c r="D2083" s="23"/>
      <c r="E2083" s="23"/>
    </row>
    <row r="2084" spans="1:5">
      <c r="A2084" s="23" t="s">
        <v>8219</v>
      </c>
      <c r="B2084" s="23">
        <v>136</v>
      </c>
      <c r="C2084" s="23"/>
      <c r="D2084" s="23"/>
      <c r="E2084" s="23"/>
    </row>
    <row r="2085" spans="1:5">
      <c r="A2085" s="23" t="s">
        <v>8219</v>
      </c>
      <c r="B2085" s="23">
        <v>40</v>
      </c>
      <c r="C2085" s="23"/>
      <c r="D2085" s="23"/>
      <c r="E2085" s="23"/>
    </row>
    <row r="2086" spans="1:5">
      <c r="A2086" s="23" t="s">
        <v>8219</v>
      </c>
      <c r="B2086" s="23">
        <v>18</v>
      </c>
      <c r="C2086" s="23"/>
      <c r="D2086" s="23"/>
      <c r="E2086" s="23"/>
    </row>
    <row r="2087" spans="1:5">
      <c r="A2087" s="23" t="s">
        <v>8219</v>
      </c>
      <c r="B2087" s="23">
        <v>39</v>
      </c>
      <c r="C2087" s="23"/>
      <c r="D2087" s="23"/>
      <c r="E2087" s="23"/>
    </row>
    <row r="2088" spans="1:5">
      <c r="A2088" s="23" t="s">
        <v>8219</v>
      </c>
      <c r="B2088" s="23">
        <v>21</v>
      </c>
      <c r="C2088" s="23"/>
      <c r="D2088" s="23"/>
      <c r="E2088" s="23"/>
    </row>
    <row r="2089" spans="1:5">
      <c r="A2089" s="23" t="s">
        <v>8219</v>
      </c>
      <c r="B2089" s="23">
        <v>30</v>
      </c>
      <c r="C2089" s="23"/>
      <c r="D2089" s="23"/>
      <c r="E2089" s="23"/>
    </row>
    <row r="2090" spans="1:5">
      <c r="A2090" s="23" t="s">
        <v>8219</v>
      </c>
      <c r="B2090" s="23">
        <v>27</v>
      </c>
      <c r="C2090" s="23"/>
      <c r="D2090" s="23"/>
      <c r="E2090" s="23"/>
    </row>
    <row r="2091" spans="1:5">
      <c r="A2091" s="23" t="s">
        <v>8219</v>
      </c>
      <c r="B2091" s="23">
        <v>35</v>
      </c>
      <c r="C2091" s="23"/>
      <c r="D2091" s="23"/>
      <c r="E2091" s="23"/>
    </row>
    <row r="2092" spans="1:5">
      <c r="A2092" s="23" t="s">
        <v>8219</v>
      </c>
      <c r="B2092" s="23">
        <v>13</v>
      </c>
      <c r="C2092" s="23"/>
      <c r="D2092" s="23"/>
      <c r="E2092" s="23"/>
    </row>
    <row r="2093" spans="1:5">
      <c r="A2093" s="23" t="s">
        <v>8219</v>
      </c>
      <c r="B2093" s="23">
        <v>23</v>
      </c>
      <c r="C2093" s="23"/>
      <c r="D2093" s="23"/>
      <c r="E2093" s="23"/>
    </row>
    <row r="2094" spans="1:5">
      <c r="A2094" s="23" t="s">
        <v>8219</v>
      </c>
      <c r="B2094" s="23">
        <v>39</v>
      </c>
      <c r="C2094" s="23"/>
      <c r="D2094" s="23"/>
      <c r="E2094" s="23"/>
    </row>
    <row r="2095" spans="1:5">
      <c r="A2095" s="23" t="s">
        <v>8219</v>
      </c>
      <c r="B2095" s="23">
        <v>35</v>
      </c>
      <c r="C2095" s="23"/>
      <c r="D2095" s="23"/>
      <c r="E2095" s="23"/>
    </row>
    <row r="2096" spans="1:5">
      <c r="A2096" s="23" t="s">
        <v>8219</v>
      </c>
      <c r="B2096" s="23">
        <v>27</v>
      </c>
      <c r="C2096" s="23"/>
      <c r="D2096" s="23"/>
      <c r="E2096" s="23"/>
    </row>
    <row r="2097" spans="1:5">
      <c r="A2097" s="23" t="s">
        <v>8219</v>
      </c>
      <c r="B2097" s="23">
        <v>21</v>
      </c>
      <c r="C2097" s="23"/>
      <c r="D2097" s="23"/>
      <c r="E2097" s="23"/>
    </row>
    <row r="2098" spans="1:5">
      <c r="A2098" s="23" t="s">
        <v>8219</v>
      </c>
      <c r="B2098" s="23">
        <v>104</v>
      </c>
      <c r="C2098" s="23"/>
      <c r="D2098" s="23"/>
      <c r="E2098" s="23"/>
    </row>
    <row r="2099" spans="1:5">
      <c r="A2099" s="23" t="s">
        <v>8219</v>
      </c>
      <c r="B2099" s="23">
        <v>19</v>
      </c>
      <c r="C2099" s="23"/>
      <c r="D2099" s="23"/>
      <c r="E2099" s="23"/>
    </row>
    <row r="2100" spans="1:5">
      <c r="A2100" s="23" t="s">
        <v>8219</v>
      </c>
      <c r="B2100" s="23">
        <v>97</v>
      </c>
      <c r="C2100" s="23"/>
      <c r="D2100" s="23"/>
      <c r="E2100" s="23"/>
    </row>
    <row r="2101" spans="1:5">
      <c r="A2101" s="23" t="s">
        <v>8219</v>
      </c>
      <c r="B2101" s="23">
        <v>27</v>
      </c>
      <c r="C2101" s="23"/>
      <c r="D2101" s="23"/>
      <c r="E2101" s="23"/>
    </row>
    <row r="2102" spans="1:5">
      <c r="A2102" s="23" t="s">
        <v>8219</v>
      </c>
      <c r="B2102" s="23">
        <v>24</v>
      </c>
      <c r="C2102" s="23"/>
      <c r="D2102" s="23"/>
      <c r="E2102" s="23"/>
    </row>
    <row r="2103" spans="1:5">
      <c r="A2103" s="23" t="s">
        <v>8219</v>
      </c>
      <c r="B2103" s="23">
        <v>13</v>
      </c>
      <c r="C2103" s="23"/>
      <c r="D2103" s="23"/>
      <c r="E2103" s="23"/>
    </row>
    <row r="2104" spans="1:5">
      <c r="A2104" s="23" t="s">
        <v>8219</v>
      </c>
      <c r="B2104" s="23">
        <v>46</v>
      </c>
      <c r="C2104" s="23"/>
      <c r="D2104" s="23"/>
      <c r="E2104" s="23"/>
    </row>
    <row r="2105" spans="1:5">
      <c r="A2105" s="23" t="s">
        <v>8219</v>
      </c>
      <c r="B2105" s="23">
        <v>4</v>
      </c>
      <c r="C2105" s="23"/>
      <c r="D2105" s="23"/>
      <c r="E2105" s="23"/>
    </row>
    <row r="2106" spans="1:5">
      <c r="A2106" s="23" t="s">
        <v>8219</v>
      </c>
      <c r="B2106" s="23">
        <v>40</v>
      </c>
      <c r="C2106" s="23"/>
      <c r="D2106" s="23"/>
      <c r="E2106" s="23"/>
    </row>
    <row r="2107" spans="1:5">
      <c r="A2107" s="23" t="s">
        <v>8219</v>
      </c>
      <c r="B2107" s="23">
        <v>44</v>
      </c>
      <c r="C2107" s="23"/>
      <c r="D2107" s="23"/>
      <c r="E2107" s="23"/>
    </row>
    <row r="2108" spans="1:5">
      <c r="A2108" s="23" t="s">
        <v>8219</v>
      </c>
      <c r="B2108" s="23">
        <v>35</v>
      </c>
      <c r="C2108" s="23"/>
      <c r="D2108" s="23"/>
      <c r="E2108" s="23"/>
    </row>
    <row r="2109" spans="1:5">
      <c r="A2109" s="23" t="s">
        <v>8219</v>
      </c>
      <c r="B2109" s="23">
        <v>63</v>
      </c>
      <c r="C2109" s="23"/>
      <c r="D2109" s="23"/>
      <c r="E2109" s="23"/>
    </row>
    <row r="2110" spans="1:5">
      <c r="A2110" s="23" t="s">
        <v>8219</v>
      </c>
      <c r="B2110" s="23">
        <v>89</v>
      </c>
      <c r="C2110" s="23"/>
      <c r="D2110" s="23"/>
      <c r="E2110" s="23"/>
    </row>
    <row r="2111" spans="1:5">
      <c r="A2111" s="23" t="s">
        <v>8219</v>
      </c>
      <c r="B2111" s="23">
        <v>15</v>
      </c>
      <c r="C2111" s="23"/>
      <c r="D2111" s="23"/>
      <c r="E2111" s="23"/>
    </row>
    <row r="2112" spans="1:5">
      <c r="A2112" s="23" t="s">
        <v>8219</v>
      </c>
      <c r="B2112" s="23">
        <v>46</v>
      </c>
      <c r="C2112" s="23"/>
      <c r="D2112" s="23"/>
      <c r="E2112" s="23"/>
    </row>
    <row r="2113" spans="1:5">
      <c r="A2113" s="23" t="s">
        <v>8219</v>
      </c>
      <c r="B2113" s="23">
        <v>33</v>
      </c>
      <c r="C2113" s="23"/>
      <c r="D2113" s="23"/>
      <c r="E2113" s="23"/>
    </row>
    <row r="2114" spans="1:5">
      <c r="A2114" s="23" t="s">
        <v>8219</v>
      </c>
      <c r="B2114" s="23">
        <v>52</v>
      </c>
      <c r="C2114" s="23"/>
      <c r="D2114" s="23"/>
      <c r="E2114" s="23"/>
    </row>
    <row r="2115" spans="1:5">
      <c r="A2115" s="23" t="s">
        <v>8219</v>
      </c>
      <c r="B2115" s="23">
        <v>7</v>
      </c>
      <c r="C2115" s="23"/>
      <c r="D2115" s="23"/>
      <c r="E2115" s="23"/>
    </row>
    <row r="2116" spans="1:5">
      <c r="A2116" s="23" t="s">
        <v>8219</v>
      </c>
      <c r="B2116" s="23">
        <v>28</v>
      </c>
      <c r="C2116" s="23"/>
      <c r="D2116" s="23"/>
      <c r="E2116" s="23"/>
    </row>
    <row r="2117" spans="1:5">
      <c r="A2117" s="23" t="s">
        <v>8219</v>
      </c>
      <c r="B2117" s="23">
        <v>11</v>
      </c>
      <c r="C2117" s="23"/>
      <c r="D2117" s="23"/>
      <c r="E2117" s="23"/>
    </row>
    <row r="2118" spans="1:5">
      <c r="A2118" s="23" t="s">
        <v>8219</v>
      </c>
      <c r="B2118" s="23">
        <v>15</v>
      </c>
      <c r="C2118" s="23"/>
      <c r="D2118" s="23"/>
      <c r="E2118" s="23"/>
    </row>
    <row r="2119" spans="1:5">
      <c r="A2119" s="23" t="s">
        <v>8219</v>
      </c>
      <c r="B2119" s="23">
        <v>30</v>
      </c>
      <c r="C2119" s="23"/>
      <c r="D2119" s="23"/>
      <c r="E2119" s="23"/>
    </row>
    <row r="2120" spans="1:5">
      <c r="A2120" s="23" t="s">
        <v>8219</v>
      </c>
      <c r="B2120" s="23">
        <v>27</v>
      </c>
      <c r="C2120" s="23"/>
      <c r="D2120" s="23"/>
      <c r="E2120" s="23"/>
    </row>
    <row r="2121" spans="1:5">
      <c r="A2121" s="23" t="s">
        <v>8219</v>
      </c>
      <c r="B2121" s="23">
        <v>28</v>
      </c>
      <c r="C2121" s="23"/>
      <c r="D2121" s="23"/>
      <c r="E2121" s="23"/>
    </row>
    <row r="2122" spans="1:5">
      <c r="A2122" s="23" t="s">
        <v>8219</v>
      </c>
      <c r="B2122" s="23">
        <v>17</v>
      </c>
      <c r="C2122" s="23"/>
      <c r="D2122" s="23"/>
      <c r="E2122" s="23"/>
    </row>
    <row r="2123" spans="1:5">
      <c r="A2123" s="23" t="s">
        <v>8219</v>
      </c>
      <c r="B2123" s="23">
        <v>50</v>
      </c>
      <c r="C2123" s="23"/>
      <c r="D2123" s="23"/>
      <c r="E2123" s="23"/>
    </row>
    <row r="2124" spans="1:5">
      <c r="A2124" s="23" t="s">
        <v>8219</v>
      </c>
      <c r="B2124" s="23">
        <v>26</v>
      </c>
      <c r="C2124" s="23"/>
      <c r="D2124" s="23"/>
      <c r="E2124" s="23"/>
    </row>
    <row r="2125" spans="1:5">
      <c r="A2125" s="23" t="s">
        <v>8219</v>
      </c>
      <c r="B2125" s="23">
        <v>88</v>
      </c>
      <c r="C2125" s="23"/>
      <c r="D2125" s="23"/>
      <c r="E2125" s="23"/>
    </row>
    <row r="2126" spans="1:5">
      <c r="A2126" s="23" t="s">
        <v>8219</v>
      </c>
      <c r="B2126" s="23">
        <v>91</v>
      </c>
      <c r="C2126" s="23"/>
      <c r="D2126" s="23"/>
      <c r="E2126" s="23"/>
    </row>
    <row r="2127" spans="1:5">
      <c r="A2127" s="23" t="s">
        <v>8219</v>
      </c>
      <c r="B2127" s="23">
        <v>3</v>
      </c>
      <c r="C2127" s="23"/>
      <c r="D2127" s="23"/>
      <c r="E2127" s="23"/>
    </row>
    <row r="2128" spans="1:5">
      <c r="A2128" s="23" t="s">
        <v>8219</v>
      </c>
      <c r="B2128" s="23">
        <v>28</v>
      </c>
      <c r="C2128" s="23"/>
      <c r="D2128" s="23"/>
      <c r="E2128" s="23"/>
    </row>
    <row r="2129" spans="1:5">
      <c r="A2129" s="23" t="s">
        <v>8219</v>
      </c>
      <c r="B2129" s="23">
        <v>77</v>
      </c>
      <c r="C2129" s="23"/>
      <c r="D2129" s="23"/>
      <c r="E2129" s="23"/>
    </row>
    <row r="2130" spans="1:5">
      <c r="A2130" s="23" t="s">
        <v>8219</v>
      </c>
      <c r="B2130" s="23">
        <v>27</v>
      </c>
      <c r="C2130" s="23"/>
      <c r="D2130" s="23"/>
      <c r="E2130" s="23"/>
    </row>
    <row r="2131" spans="1:5">
      <c r="A2131" s="23" t="s">
        <v>8219</v>
      </c>
      <c r="B2131" s="23">
        <v>107</v>
      </c>
      <c r="C2131" s="23"/>
      <c r="D2131" s="23"/>
      <c r="E2131" s="23"/>
    </row>
    <row r="2132" spans="1:5">
      <c r="A2132" s="23" t="s">
        <v>8219</v>
      </c>
      <c r="B2132" s="23">
        <v>96</v>
      </c>
      <c r="C2132" s="23"/>
      <c r="D2132" s="23"/>
      <c r="E2132" s="23"/>
    </row>
    <row r="2133" spans="1:5">
      <c r="A2133" s="23" t="s">
        <v>8219</v>
      </c>
      <c r="B2133" s="23">
        <v>56</v>
      </c>
      <c r="C2133" s="23"/>
      <c r="D2133" s="23"/>
      <c r="E2133" s="23"/>
    </row>
    <row r="2134" spans="1:5">
      <c r="A2134" s="23" t="s">
        <v>8219</v>
      </c>
      <c r="B2134" s="23">
        <v>58</v>
      </c>
      <c r="C2134" s="23"/>
      <c r="D2134" s="23"/>
      <c r="E2134" s="23"/>
    </row>
    <row r="2135" spans="1:5">
      <c r="A2135" s="23" t="s">
        <v>8219</v>
      </c>
      <c r="B2135" s="23">
        <v>15</v>
      </c>
      <c r="C2135" s="23"/>
      <c r="D2135" s="23"/>
      <c r="E2135" s="23"/>
    </row>
    <row r="2136" spans="1:5">
      <c r="A2136" s="23" t="s">
        <v>8219</v>
      </c>
      <c r="B2136" s="23">
        <v>20</v>
      </c>
      <c r="C2136" s="23"/>
      <c r="D2136" s="23"/>
      <c r="E2136" s="23"/>
    </row>
    <row r="2137" spans="1:5">
      <c r="A2137" s="23" t="s">
        <v>8219</v>
      </c>
      <c r="B2137" s="23">
        <v>38</v>
      </c>
      <c r="C2137" s="23"/>
      <c r="D2137" s="23"/>
      <c r="E2137" s="23"/>
    </row>
    <row r="2138" spans="1:5">
      <c r="A2138" s="23" t="s">
        <v>8219</v>
      </c>
      <c r="B2138" s="23">
        <v>33</v>
      </c>
      <c r="C2138" s="23"/>
      <c r="D2138" s="23"/>
      <c r="E2138" s="23"/>
    </row>
    <row r="2139" spans="1:5">
      <c r="A2139" s="23" t="s">
        <v>8219</v>
      </c>
      <c r="B2139" s="23">
        <v>57</v>
      </c>
      <c r="C2139" s="23"/>
      <c r="D2139" s="23"/>
      <c r="E2139" s="23"/>
    </row>
    <row r="2140" spans="1:5">
      <c r="A2140" s="23" t="s">
        <v>8219</v>
      </c>
      <c r="B2140" s="23">
        <v>25</v>
      </c>
      <c r="C2140" s="23"/>
      <c r="D2140" s="23"/>
      <c r="E2140" s="23"/>
    </row>
    <row r="2141" spans="1:5">
      <c r="A2141" s="23" t="s">
        <v>8219</v>
      </c>
      <c r="B2141" s="23">
        <v>14</v>
      </c>
      <c r="C2141" s="23"/>
      <c r="D2141" s="23"/>
      <c r="E2141" s="23"/>
    </row>
    <row r="2142" spans="1:5">
      <c r="A2142" s="23" t="s">
        <v>8219</v>
      </c>
      <c r="B2142" s="23">
        <v>94</v>
      </c>
      <c r="C2142" s="23"/>
      <c r="D2142" s="23"/>
      <c r="E2142" s="23"/>
    </row>
    <row r="2143" spans="1:5">
      <c r="A2143" s="23" t="s">
        <v>8219</v>
      </c>
      <c r="B2143" s="23">
        <v>59</v>
      </c>
      <c r="C2143" s="23"/>
      <c r="D2143" s="23"/>
      <c r="E2143" s="23"/>
    </row>
    <row r="2144" spans="1:5">
      <c r="A2144" s="23" t="s">
        <v>8219</v>
      </c>
      <c r="B2144" s="23">
        <v>36</v>
      </c>
      <c r="C2144" s="23"/>
      <c r="D2144" s="23"/>
      <c r="E2144" s="23"/>
    </row>
    <row r="2145" spans="1:5">
      <c r="A2145" s="23" t="s">
        <v>8219</v>
      </c>
      <c r="B2145" s="23">
        <v>115</v>
      </c>
      <c r="C2145" s="23"/>
      <c r="D2145" s="23"/>
      <c r="E2145" s="23"/>
    </row>
    <row r="2146" spans="1:5">
      <c r="A2146" s="23" t="s">
        <v>8219</v>
      </c>
      <c r="B2146" s="23">
        <v>30</v>
      </c>
      <c r="C2146" s="23"/>
      <c r="D2146" s="23"/>
      <c r="E2146" s="23"/>
    </row>
    <row r="2147" spans="1:5">
      <c r="A2147" s="23" t="s">
        <v>8219</v>
      </c>
      <c r="B2147" s="23">
        <v>52</v>
      </c>
      <c r="C2147" s="23"/>
      <c r="D2147" s="23"/>
      <c r="E2147" s="23"/>
    </row>
    <row r="2148" spans="1:5">
      <c r="A2148" s="23" t="s">
        <v>8219</v>
      </c>
      <c r="B2148" s="23">
        <v>27</v>
      </c>
      <c r="C2148" s="23"/>
      <c r="D2148" s="23"/>
      <c r="E2148" s="23"/>
    </row>
    <row r="2149" spans="1:5">
      <c r="A2149" s="23" t="s">
        <v>8219</v>
      </c>
      <c r="B2149" s="23">
        <v>24</v>
      </c>
      <c r="C2149" s="23"/>
      <c r="D2149" s="23"/>
      <c r="E2149" s="23"/>
    </row>
    <row r="2150" spans="1:5">
      <c r="A2150" s="23" t="s">
        <v>8219</v>
      </c>
      <c r="B2150" s="23">
        <v>10</v>
      </c>
      <c r="C2150" s="23"/>
      <c r="D2150" s="23"/>
      <c r="E2150" s="23"/>
    </row>
    <row r="2151" spans="1:5">
      <c r="A2151" s="23" t="s">
        <v>8219</v>
      </c>
      <c r="B2151" s="23">
        <v>30</v>
      </c>
      <c r="C2151" s="23"/>
      <c r="D2151" s="23"/>
      <c r="E2151" s="23"/>
    </row>
    <row r="2152" spans="1:5">
      <c r="A2152" s="23" t="s">
        <v>8219</v>
      </c>
      <c r="B2152" s="23">
        <v>71</v>
      </c>
      <c r="C2152" s="23"/>
      <c r="D2152" s="23"/>
      <c r="E2152" s="23"/>
    </row>
    <row r="2153" spans="1:5">
      <c r="A2153" s="23" t="s">
        <v>8219</v>
      </c>
      <c r="B2153" s="23">
        <v>10</v>
      </c>
      <c r="C2153" s="23"/>
      <c r="D2153" s="23"/>
      <c r="E2153" s="23"/>
    </row>
    <row r="2154" spans="1:5">
      <c r="A2154" s="23" t="s">
        <v>8219</v>
      </c>
      <c r="B2154" s="23">
        <v>24</v>
      </c>
      <c r="C2154" s="23"/>
      <c r="D2154" s="23"/>
      <c r="E2154" s="23"/>
    </row>
    <row r="2155" spans="1:5">
      <c r="A2155" s="23" t="s">
        <v>8219</v>
      </c>
      <c r="B2155" s="23">
        <v>38</v>
      </c>
      <c r="C2155" s="23"/>
      <c r="D2155" s="23"/>
      <c r="E2155" s="23"/>
    </row>
    <row r="2156" spans="1:5">
      <c r="A2156" s="23" t="s">
        <v>8219</v>
      </c>
      <c r="B2156" s="23">
        <v>26</v>
      </c>
      <c r="C2156" s="23"/>
      <c r="D2156" s="23"/>
      <c r="E2156" s="23"/>
    </row>
    <row r="2157" spans="1:5">
      <c r="A2157" s="23" t="s">
        <v>8219</v>
      </c>
      <c r="B2157" s="23">
        <v>19</v>
      </c>
      <c r="C2157" s="23"/>
      <c r="D2157" s="23"/>
      <c r="E2157" s="23"/>
    </row>
    <row r="2158" spans="1:5">
      <c r="A2158" s="23" t="s">
        <v>8219</v>
      </c>
      <c r="B2158" s="23">
        <v>11</v>
      </c>
      <c r="C2158" s="23"/>
      <c r="D2158" s="23"/>
      <c r="E2158" s="23"/>
    </row>
    <row r="2159" spans="1:5">
      <c r="A2159" s="23" t="s">
        <v>8219</v>
      </c>
      <c r="B2159" s="23">
        <v>27</v>
      </c>
      <c r="C2159" s="23"/>
      <c r="D2159" s="23"/>
      <c r="E2159" s="23"/>
    </row>
    <row r="2160" spans="1:5">
      <c r="A2160" s="23" t="s">
        <v>8219</v>
      </c>
      <c r="B2160" s="23">
        <v>34</v>
      </c>
      <c r="C2160" s="23"/>
      <c r="D2160" s="23"/>
      <c r="E2160" s="23"/>
    </row>
    <row r="2161" spans="1:5">
      <c r="A2161" s="23" t="s">
        <v>8219</v>
      </c>
      <c r="B2161" s="23">
        <v>20</v>
      </c>
      <c r="C2161" s="23"/>
      <c r="D2161" s="23"/>
      <c r="E2161" s="23"/>
    </row>
    <row r="2162" spans="1:5">
      <c r="A2162" s="23" t="s">
        <v>8219</v>
      </c>
      <c r="B2162" s="23">
        <v>37</v>
      </c>
      <c r="C2162" s="23"/>
      <c r="D2162" s="23"/>
      <c r="E2162" s="23"/>
    </row>
    <row r="2163" spans="1:5">
      <c r="A2163" s="23" t="s">
        <v>8219</v>
      </c>
      <c r="B2163" s="23">
        <v>20</v>
      </c>
      <c r="C2163" s="23"/>
      <c r="D2163" s="23"/>
      <c r="E2163" s="23"/>
    </row>
    <row r="2164" spans="1:5">
      <c r="A2164" s="23" t="s">
        <v>8219</v>
      </c>
      <c r="B2164" s="23">
        <v>10</v>
      </c>
      <c r="C2164" s="23"/>
      <c r="D2164" s="23"/>
      <c r="E2164" s="23"/>
    </row>
    <row r="2165" spans="1:5">
      <c r="A2165" s="23" t="s">
        <v>8219</v>
      </c>
      <c r="B2165" s="23">
        <v>26</v>
      </c>
      <c r="C2165" s="23"/>
      <c r="D2165" s="23"/>
      <c r="E2165" s="23"/>
    </row>
    <row r="2166" spans="1:5">
      <c r="A2166" s="23" t="s">
        <v>8219</v>
      </c>
      <c r="B2166" s="23">
        <v>20</v>
      </c>
      <c r="C2166" s="23"/>
      <c r="D2166" s="23"/>
      <c r="E2166" s="23"/>
    </row>
    <row r="2167" spans="1:5">
      <c r="A2167" s="23" t="s">
        <v>8219</v>
      </c>
      <c r="B2167" s="23">
        <v>46</v>
      </c>
      <c r="C2167" s="23"/>
      <c r="D2167" s="23"/>
      <c r="E2167" s="23"/>
    </row>
    <row r="2168" spans="1:5">
      <c r="A2168" s="23" t="s">
        <v>8219</v>
      </c>
      <c r="B2168" s="23">
        <v>76</v>
      </c>
      <c r="C2168" s="23"/>
      <c r="D2168" s="23"/>
      <c r="E2168" s="23"/>
    </row>
    <row r="2169" spans="1:5">
      <c r="A2169" s="23" t="s">
        <v>8219</v>
      </c>
      <c r="B2169" s="23">
        <v>41</v>
      </c>
      <c r="C2169" s="23"/>
      <c r="D2169" s="23"/>
      <c r="E2169" s="23"/>
    </row>
    <row r="2170" spans="1:5">
      <c r="A2170" s="23" t="s">
        <v>8219</v>
      </c>
      <c r="B2170" s="23">
        <v>7</v>
      </c>
      <c r="C2170" s="23"/>
      <c r="D2170" s="23"/>
      <c r="E2170" s="23"/>
    </row>
    <row r="2171" spans="1:5">
      <c r="A2171" s="23" t="s">
        <v>8219</v>
      </c>
      <c r="B2171" s="23">
        <v>49</v>
      </c>
      <c r="C2171" s="23"/>
      <c r="D2171" s="23"/>
      <c r="E2171" s="23"/>
    </row>
    <row r="2172" spans="1:5">
      <c r="A2172" s="23" t="s">
        <v>8219</v>
      </c>
      <c r="B2172" s="23">
        <v>26</v>
      </c>
      <c r="C2172" s="23"/>
      <c r="D2172" s="23"/>
      <c r="E2172" s="23"/>
    </row>
    <row r="2173" spans="1:5">
      <c r="A2173" s="23" t="s">
        <v>8219</v>
      </c>
      <c r="B2173" s="23">
        <v>65</v>
      </c>
      <c r="C2173" s="23"/>
      <c r="D2173" s="23"/>
      <c r="E2173" s="23"/>
    </row>
    <row r="2174" spans="1:5">
      <c r="A2174" s="23" t="s">
        <v>8219</v>
      </c>
      <c r="B2174" s="23">
        <v>28</v>
      </c>
      <c r="C2174" s="23"/>
      <c r="D2174" s="23"/>
      <c r="E2174" s="23"/>
    </row>
    <row r="2175" spans="1:5">
      <c r="A2175" s="23" t="s">
        <v>8219</v>
      </c>
      <c r="B2175" s="23">
        <v>8</v>
      </c>
      <c r="C2175" s="23"/>
      <c r="D2175" s="23"/>
      <c r="E2175" s="23"/>
    </row>
    <row r="2176" spans="1:5">
      <c r="A2176" s="23" t="s">
        <v>8219</v>
      </c>
      <c r="B2176" s="23">
        <v>3</v>
      </c>
      <c r="C2176" s="23"/>
      <c r="D2176" s="23"/>
      <c r="E2176" s="23"/>
    </row>
    <row r="2177" spans="1:5">
      <c r="A2177" s="23" t="s">
        <v>8219</v>
      </c>
      <c r="B2177" s="23">
        <v>9</v>
      </c>
      <c r="C2177" s="23"/>
      <c r="D2177" s="23"/>
      <c r="E2177" s="23"/>
    </row>
    <row r="2178" spans="1:5">
      <c r="A2178" s="23" t="s">
        <v>8219</v>
      </c>
      <c r="B2178" s="23">
        <v>9</v>
      </c>
      <c r="C2178" s="23"/>
      <c r="D2178" s="23"/>
      <c r="E2178" s="23"/>
    </row>
    <row r="2179" spans="1:5">
      <c r="A2179" s="23" t="s">
        <v>8219</v>
      </c>
      <c r="B2179" s="23">
        <v>20</v>
      </c>
      <c r="C2179" s="23"/>
      <c r="D2179" s="23"/>
      <c r="E2179" s="23"/>
    </row>
    <row r="2180" spans="1:5">
      <c r="A2180" s="23" t="s">
        <v>8219</v>
      </c>
      <c r="B2180" s="23">
        <v>57</v>
      </c>
      <c r="C2180" s="23"/>
      <c r="D2180" s="23"/>
      <c r="E2180" s="23"/>
    </row>
    <row r="2181" spans="1:5">
      <c r="A2181" s="23" t="s">
        <v>8219</v>
      </c>
      <c r="B2181" s="23">
        <v>8</v>
      </c>
      <c r="C2181" s="23"/>
      <c r="D2181" s="23"/>
      <c r="E2181" s="23"/>
    </row>
    <row r="2182" spans="1:5">
      <c r="A2182" s="23" t="s">
        <v>8219</v>
      </c>
      <c r="B2182" s="23">
        <v>14</v>
      </c>
      <c r="C2182" s="23"/>
      <c r="D2182" s="23"/>
      <c r="E2182" s="23"/>
    </row>
    <row r="2183" spans="1:5">
      <c r="A2183" s="23" t="s">
        <v>8219</v>
      </c>
      <c r="B2183" s="23">
        <v>17</v>
      </c>
      <c r="C2183" s="23"/>
      <c r="D2183" s="23"/>
      <c r="E2183" s="23"/>
    </row>
    <row r="2184" spans="1:5">
      <c r="A2184" s="23" t="s">
        <v>8219</v>
      </c>
      <c r="B2184" s="23">
        <v>100</v>
      </c>
      <c r="C2184" s="23"/>
      <c r="D2184" s="23"/>
      <c r="E2184" s="23"/>
    </row>
    <row r="2185" spans="1:5">
      <c r="A2185" s="23" t="s">
        <v>8219</v>
      </c>
      <c r="B2185" s="23">
        <v>32</v>
      </c>
      <c r="C2185" s="23"/>
      <c r="D2185" s="23"/>
      <c r="E2185" s="23"/>
    </row>
    <row r="2186" spans="1:5">
      <c r="A2186" s="23" t="s">
        <v>8219</v>
      </c>
      <c r="B2186" s="23">
        <v>3</v>
      </c>
      <c r="C2186" s="23"/>
      <c r="D2186" s="23"/>
      <c r="E2186" s="23"/>
    </row>
  </sheetData>
  <mergeCells count="5">
    <mergeCell ref="G33:Q33"/>
    <mergeCell ref="M7:W7"/>
    <mergeCell ref="G36:R36"/>
    <mergeCell ref="K2:L2"/>
    <mergeCell ref="H2:I2"/>
  </mergeCells>
  <conditionalFormatting sqref="A1046648:A1048576">
    <cfRule type="containsText" dxfId="11" priority="9" operator="containsText" text="successful">
      <formula>NOT(ISERROR(SEARCH("successful",A1046648)))</formula>
    </cfRule>
    <cfRule type="containsText" dxfId="10" priority="10" operator="containsText" text="failed">
      <formula>NOT(ISERROR(SEARCH("failed",A1046648)))</formula>
    </cfRule>
    <cfRule type="containsText" dxfId="9" priority="11" operator="containsText" text="canceled">
      <formula>NOT(ISERROR(SEARCH("canceled",A1046648)))</formula>
    </cfRule>
    <cfRule type="containsText" dxfId="8" priority="12" operator="containsText" text="live">
      <formula>NOT(ISERROR(SEARCH("live",A1046648)))</formula>
    </cfRule>
  </conditionalFormatting>
  <conditionalFormatting sqref="D1:D1045992">
    <cfRule type="containsText" dxfId="7" priority="5" operator="containsText" text="successful">
      <formula>NOT(ISERROR(SEARCH("successful",D1)))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live">
      <formula>NOT(ISERROR(SEARCH("live",D1)))</formula>
    </cfRule>
  </conditionalFormatting>
  <conditionalFormatting sqref="A1:A1046647">
    <cfRule type="containsText" dxfId="3" priority="1" operator="containsText" text="successful">
      <formula>NOT(ISERROR(SEARCH("successful",A1)))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live">
      <formula>NOT(ISERROR(SEARCH("live",A1)))</formula>
    </cfRule>
  </conditionalFormatting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Kickstarter</vt:lpstr>
      <vt:lpstr>Category</vt:lpstr>
      <vt:lpstr>Sub-Category</vt:lpstr>
      <vt:lpstr>Date Conversion</vt:lpstr>
      <vt:lpstr>Goals Outcome</vt:lpstr>
      <vt:lpstr>Campaign Analysis</vt:lpstr>
      <vt:lpstr>AVERAGE_DONATION</vt:lpstr>
      <vt:lpstr>BACKERS_COUNT</vt:lpstr>
      <vt:lpstr>BLURB</vt:lpstr>
      <vt:lpstr>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Anand Bhagwandin</cp:lastModifiedBy>
  <dcterms:created xsi:type="dcterms:W3CDTF">2017-04-20T15:17:24Z</dcterms:created>
  <dcterms:modified xsi:type="dcterms:W3CDTF">2020-09-26T05:22:33Z</dcterms:modified>
</cp:coreProperties>
</file>